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A1EB4E7-EE6C-4183-9CB7-B77E19CF9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Лист1!$A$1:$M$279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L62" i="1"/>
  <c r="L61" i="1"/>
  <c r="L55" i="1"/>
  <c r="L52" i="1"/>
  <c r="L49" i="1"/>
  <c r="L45" i="1"/>
  <c r="L44" i="1"/>
  <c r="L40" i="1"/>
  <c r="L36" i="1"/>
  <c r="L33" i="1"/>
  <c r="L20" i="1"/>
  <c r="L27" i="1"/>
  <c r="L30" i="1"/>
  <c r="L24" i="1"/>
  <c r="L59" i="1"/>
  <c r="D91" i="1"/>
  <c r="E91" i="1"/>
  <c r="F91" i="1"/>
  <c r="D103" i="1"/>
  <c r="E103" i="1"/>
  <c r="F103" i="1"/>
  <c r="F81" i="1"/>
  <c r="E81" i="1"/>
  <c r="D81" i="1"/>
  <c r="H35" i="1"/>
  <c r="D35" i="1"/>
  <c r="F35" i="1"/>
  <c r="G35" i="1" s="1"/>
  <c r="D47" i="1"/>
  <c r="F47" i="1"/>
  <c r="G47" i="1"/>
  <c r="H47" i="1"/>
  <c r="D26" i="1" l="1"/>
  <c r="D24" i="1"/>
  <c r="F26" i="1"/>
  <c r="G26" i="1" s="1"/>
  <c r="H26" i="1"/>
  <c r="F109" i="1" l="1"/>
  <c r="E109" i="1"/>
  <c r="D109" i="1"/>
  <c r="C109" i="1"/>
  <c r="F73" i="1"/>
  <c r="E73" i="1"/>
  <c r="D73" i="1"/>
  <c r="D48" i="1"/>
  <c r="D53" i="1"/>
  <c r="F53" i="1"/>
  <c r="G53" i="1" s="1"/>
  <c r="H53" i="1"/>
  <c r="J53" i="1"/>
  <c r="K53" i="1"/>
  <c r="C50" i="1"/>
  <c r="D50" i="1"/>
  <c r="F50" i="1"/>
  <c r="G50" i="1" s="1"/>
  <c r="H50" i="1"/>
  <c r="J50" i="1"/>
  <c r="K50" i="1"/>
  <c r="D17" i="1"/>
  <c r="F17" i="1"/>
  <c r="G17" i="1" s="1"/>
  <c r="H17" i="1"/>
  <c r="I17" i="1"/>
  <c r="F57" i="1"/>
  <c r="G90" i="1" l="1"/>
  <c r="G101" i="1"/>
  <c r="D67" i="1"/>
  <c r="E67" i="1"/>
  <c r="F67" i="1"/>
  <c r="G67" i="1"/>
  <c r="D68" i="1"/>
  <c r="E68" i="1"/>
  <c r="F68" i="1"/>
  <c r="D69" i="1"/>
  <c r="G129" i="1" s="1"/>
  <c r="E69" i="1"/>
  <c r="F69" i="1"/>
  <c r="D70" i="1"/>
  <c r="E70" i="1"/>
  <c r="F70" i="1"/>
  <c r="D71" i="1"/>
  <c r="E71" i="1"/>
  <c r="F71" i="1"/>
  <c r="D72" i="1"/>
  <c r="E72" i="1"/>
  <c r="F72" i="1"/>
  <c r="C74" i="1"/>
  <c r="D74" i="1"/>
  <c r="E74" i="1"/>
  <c r="F74" i="1"/>
  <c r="G74" i="1"/>
  <c r="C75" i="1"/>
  <c r="D75" i="1"/>
  <c r="E75" i="1"/>
  <c r="F75" i="1"/>
  <c r="C78" i="1"/>
  <c r="D78" i="1"/>
  <c r="E78" i="1"/>
  <c r="F78" i="1"/>
  <c r="G78" i="1"/>
  <c r="C79" i="1"/>
  <c r="D79" i="1"/>
  <c r="E79" i="1"/>
  <c r="F79" i="1"/>
  <c r="C83" i="1"/>
  <c r="D83" i="1"/>
  <c r="E83" i="1"/>
  <c r="F83" i="1"/>
  <c r="G83" i="1"/>
  <c r="C85" i="1"/>
  <c r="D85" i="1"/>
  <c r="E85" i="1"/>
  <c r="F85" i="1"/>
  <c r="G85" i="1"/>
  <c r="C86" i="1"/>
  <c r="D86" i="1"/>
  <c r="E86" i="1"/>
  <c r="F86" i="1"/>
  <c r="C88" i="1"/>
  <c r="D88" i="1"/>
  <c r="E88" i="1"/>
  <c r="F88" i="1"/>
  <c r="G88" i="1"/>
  <c r="C89" i="1"/>
  <c r="D89" i="1"/>
  <c r="E89" i="1"/>
  <c r="F89" i="1"/>
  <c r="C90" i="1"/>
  <c r="D90" i="1"/>
  <c r="E90" i="1"/>
  <c r="F90" i="1"/>
  <c r="C92" i="1"/>
  <c r="D92" i="1"/>
  <c r="E92" i="1"/>
  <c r="F92" i="1"/>
  <c r="G92" i="1"/>
  <c r="C96" i="1"/>
  <c r="D96" i="1"/>
  <c r="E96" i="1"/>
  <c r="F96" i="1"/>
  <c r="G96" i="1"/>
  <c r="C98" i="1"/>
  <c r="D98" i="1"/>
  <c r="E98" i="1"/>
  <c r="F98" i="1"/>
  <c r="G98" i="1"/>
  <c r="C99" i="1"/>
  <c r="D99" i="1"/>
  <c r="E99" i="1"/>
  <c r="F99" i="1"/>
  <c r="G99" i="1"/>
  <c r="C100" i="1"/>
  <c r="D100" i="1"/>
  <c r="I129" i="1" s="1"/>
  <c r="E100" i="1"/>
  <c r="F100" i="1"/>
  <c r="C101" i="1"/>
  <c r="D101" i="1"/>
  <c r="E101" i="1"/>
  <c r="F101" i="1"/>
  <c r="C102" i="1"/>
  <c r="D102" i="1"/>
  <c r="E102" i="1"/>
  <c r="F102" i="1"/>
  <c r="D104" i="1"/>
  <c r="E104" i="1"/>
  <c r="F104" i="1"/>
  <c r="C105" i="1"/>
  <c r="D105" i="1"/>
  <c r="E105" i="1"/>
  <c r="F105" i="1"/>
  <c r="G105" i="1"/>
  <c r="C107" i="1"/>
  <c r="D107" i="1"/>
  <c r="E107" i="1"/>
  <c r="F107" i="1"/>
  <c r="G107" i="1"/>
  <c r="C108" i="1"/>
  <c r="D108" i="1"/>
  <c r="E108" i="1"/>
  <c r="F108" i="1"/>
  <c r="C110" i="1"/>
  <c r="D110" i="1"/>
  <c r="E110" i="1"/>
  <c r="F110" i="1"/>
  <c r="G110" i="1"/>
  <c r="C111" i="1"/>
  <c r="D111" i="1"/>
  <c r="E111" i="1"/>
  <c r="F111" i="1"/>
  <c r="C115" i="1"/>
  <c r="D115" i="1"/>
  <c r="E115" i="1"/>
  <c r="F115" i="1"/>
  <c r="G115" i="1"/>
  <c r="C117" i="1"/>
  <c r="D117" i="1"/>
  <c r="E117" i="1"/>
  <c r="F117" i="1"/>
  <c r="G117" i="1"/>
  <c r="C118" i="1"/>
  <c r="D118" i="1"/>
  <c r="E118" i="1"/>
  <c r="F118" i="1"/>
  <c r="G118" i="1"/>
  <c r="K20" i="1" l="1"/>
  <c r="K23" i="1"/>
  <c r="K24" i="1"/>
  <c r="K27" i="1"/>
  <c r="K29" i="1"/>
  <c r="K30" i="1"/>
  <c r="K32" i="1"/>
  <c r="K33" i="1"/>
  <c r="K36" i="1"/>
  <c r="K40" i="1"/>
  <c r="K42" i="1"/>
  <c r="K43" i="1"/>
  <c r="K44" i="1"/>
  <c r="K46" i="1"/>
  <c r="K49" i="1"/>
  <c r="K51" i="1"/>
  <c r="K52" i="1"/>
  <c r="K54" i="1"/>
  <c r="K55" i="1"/>
  <c r="K59" i="1"/>
  <c r="K19" i="1"/>
  <c r="J23" i="1"/>
  <c r="J24" i="1"/>
  <c r="J27" i="1"/>
  <c r="J29" i="1"/>
  <c r="J30" i="1"/>
  <c r="J32" i="1"/>
  <c r="J33" i="1"/>
  <c r="J36" i="1"/>
  <c r="J40" i="1"/>
  <c r="J42" i="1"/>
  <c r="J43" i="1"/>
  <c r="J44" i="1"/>
  <c r="J46" i="1"/>
  <c r="J49" i="1"/>
  <c r="J51" i="1"/>
  <c r="J52" i="1"/>
  <c r="J54" i="1"/>
  <c r="J55" i="1"/>
  <c r="J59" i="1"/>
  <c r="J20" i="1"/>
  <c r="J19" i="1"/>
  <c r="F11" i="1"/>
  <c r="G11" i="1" s="1"/>
  <c r="C62" i="1" l="1"/>
  <c r="D62" i="1"/>
  <c r="E62" i="1"/>
  <c r="F62" i="1"/>
  <c r="G62" i="1" s="1"/>
  <c r="D15" i="1"/>
  <c r="D16" i="1"/>
  <c r="C61" i="1"/>
  <c r="D61" i="1"/>
  <c r="E61" i="1"/>
  <c r="F61" i="1"/>
  <c r="C45" i="1"/>
  <c r="D45" i="1"/>
  <c r="E45" i="1"/>
  <c r="F45" i="1"/>
  <c r="F34" i="1"/>
  <c r="E34" i="1"/>
  <c r="D34" i="1"/>
  <c r="C34" i="1"/>
  <c r="D57" i="1"/>
  <c r="H57" i="1"/>
  <c r="H18" i="1"/>
  <c r="I18" i="1"/>
  <c r="F15" i="1" l="1"/>
  <c r="G15" i="1" s="1"/>
  <c r="H15" i="1"/>
  <c r="I15" i="1"/>
  <c r="C12" i="1"/>
  <c r="D12" i="1"/>
  <c r="E12" i="1"/>
  <c r="F12" i="1"/>
  <c r="G12" i="1" s="1"/>
  <c r="H12" i="1"/>
  <c r="C43" i="1"/>
  <c r="D43" i="1"/>
  <c r="E43" i="1"/>
  <c r="F43" i="1"/>
  <c r="G43" i="1" s="1"/>
  <c r="H43" i="1"/>
  <c r="C27" i="1"/>
  <c r="D27" i="1"/>
  <c r="E27" i="1"/>
  <c r="F27" i="1"/>
  <c r="G27" i="1" s="1"/>
  <c r="H27" i="1"/>
  <c r="G191" i="1" l="1"/>
  <c r="G188" i="1"/>
  <c r="I191" i="1"/>
  <c r="I188" i="1"/>
  <c r="F48" i="1"/>
  <c r="G48" i="1" s="1"/>
  <c r="H48" i="1"/>
  <c r="I123" i="1" l="1"/>
  <c r="I131" i="1" s="1"/>
  <c r="I139" i="1" s="1"/>
  <c r="I147" i="1" s="1"/>
  <c r="I127" i="1"/>
  <c r="I135" i="1" s="1"/>
  <c r="I143" i="1" s="1"/>
  <c r="I155" i="1" s="1"/>
  <c r="I179" i="1" s="1"/>
  <c r="I205" i="1" s="1"/>
  <c r="G171" i="1"/>
  <c r="G175" i="1" s="1"/>
  <c r="G197" i="1" s="1"/>
  <c r="G209" i="1" s="1"/>
  <c r="G193" i="1"/>
  <c r="I173" i="1"/>
  <c r="I177" i="1" s="1"/>
  <c r="I199" i="1" s="1"/>
  <c r="I211" i="1" s="1"/>
  <c r="I195" i="1"/>
  <c r="I169" i="1"/>
  <c r="I161" i="1"/>
  <c r="I165" i="1" s="1"/>
  <c r="I193" i="1"/>
  <c r="I171" i="1"/>
  <c r="I175" i="1" s="1"/>
  <c r="I197" i="1" s="1"/>
  <c r="I209" i="1" s="1"/>
  <c r="I167" i="1"/>
  <c r="I159" i="1"/>
  <c r="I163" i="1" s="1"/>
  <c r="I137" i="1"/>
  <c r="I145" i="1" s="1"/>
  <c r="I157" i="1" s="1"/>
  <c r="I181" i="1" s="1"/>
  <c r="I207" i="1" s="1"/>
  <c r="I125" i="1"/>
  <c r="I133" i="1" s="1"/>
  <c r="I141" i="1" s="1"/>
  <c r="I149" i="1" s="1"/>
  <c r="G195" i="1"/>
  <c r="G173" i="1"/>
  <c r="G177" i="1" s="1"/>
  <c r="G199" i="1" s="1"/>
  <c r="G211" i="1" s="1"/>
  <c r="G125" i="1"/>
  <c r="G133" i="1" s="1"/>
  <c r="G141" i="1" s="1"/>
  <c r="G149" i="1" s="1"/>
  <c r="G153" i="1" s="1"/>
  <c r="G185" i="1" s="1"/>
  <c r="G203" i="1" s="1"/>
  <c r="G137" i="1"/>
  <c r="G145" i="1" s="1"/>
  <c r="G157" i="1" s="1"/>
  <c r="G181" i="1" s="1"/>
  <c r="G207" i="1" s="1"/>
  <c r="G123" i="1"/>
  <c r="G131" i="1" s="1"/>
  <c r="G139" i="1" s="1"/>
  <c r="G147" i="1" s="1"/>
  <c r="G151" i="1" s="1"/>
  <c r="G183" i="1" s="1"/>
  <c r="G201" i="1" s="1"/>
  <c r="G127" i="1"/>
  <c r="G135" i="1" s="1"/>
  <c r="G143" i="1" s="1"/>
  <c r="G155" i="1" s="1"/>
  <c r="G179" i="1" s="1"/>
  <c r="G205" i="1" s="1"/>
  <c r="G167" i="1"/>
  <c r="G159" i="1"/>
  <c r="G163" i="1" s="1"/>
  <c r="G169" i="1"/>
  <c r="G161" i="1"/>
  <c r="G165" i="1" s="1"/>
  <c r="C36" i="1"/>
  <c r="D36" i="1"/>
  <c r="E36" i="1"/>
  <c r="F36" i="1"/>
  <c r="G36" i="1" s="1"/>
  <c r="H36" i="1"/>
  <c r="D46" i="1"/>
  <c r="F46" i="1"/>
  <c r="G46" i="1" s="1"/>
  <c r="H46" i="1"/>
  <c r="H54" i="1"/>
  <c r="F54" i="1"/>
  <c r="G54" i="1" s="1"/>
  <c r="E54" i="1"/>
  <c r="D54" i="1"/>
  <c r="C54" i="1"/>
  <c r="C19" i="1"/>
  <c r="D19" i="1"/>
  <c r="E19" i="1"/>
  <c r="F19" i="1"/>
  <c r="G19" i="1" s="1"/>
  <c r="H19" i="1"/>
  <c r="H29" i="1"/>
  <c r="F29" i="1"/>
  <c r="G29" i="1" s="1"/>
  <c r="E29" i="1"/>
  <c r="D29" i="1"/>
  <c r="C29" i="1"/>
  <c r="C49" i="1"/>
  <c r="D49" i="1"/>
  <c r="E49" i="1"/>
  <c r="F49" i="1"/>
  <c r="G49" i="1" s="1"/>
  <c r="H49" i="1"/>
  <c r="H51" i="1"/>
  <c r="H52" i="1"/>
  <c r="F51" i="1"/>
  <c r="G51" i="1" s="1"/>
  <c r="F52" i="1"/>
  <c r="G52" i="1" s="1"/>
  <c r="E51" i="1"/>
  <c r="E52" i="1"/>
  <c r="D51" i="1"/>
  <c r="D52" i="1"/>
  <c r="C51" i="1"/>
  <c r="C52" i="1"/>
  <c r="H11" i="1"/>
  <c r="E11" i="1"/>
  <c r="D11" i="1"/>
  <c r="C11" i="1"/>
  <c r="I185" i="1" l="1"/>
  <c r="I203" i="1" s="1"/>
  <c r="I153" i="1"/>
  <c r="I201" i="1"/>
  <c r="I183" i="1"/>
  <c r="I151" i="1"/>
  <c r="H20" i="1"/>
  <c r="H23" i="1"/>
  <c r="H24" i="1"/>
  <c r="H30" i="1"/>
  <c r="H32" i="1"/>
  <c r="H33" i="1"/>
  <c r="H40" i="1"/>
  <c r="H42" i="1"/>
  <c r="H44" i="1"/>
  <c r="H55" i="1"/>
  <c r="H59" i="1"/>
  <c r="F20" i="1"/>
  <c r="G20" i="1" s="1"/>
  <c r="F23" i="1"/>
  <c r="G23" i="1" s="1"/>
  <c r="F24" i="1"/>
  <c r="G24" i="1" s="1"/>
  <c r="F30" i="1"/>
  <c r="G30" i="1" s="1"/>
  <c r="F32" i="1"/>
  <c r="G32" i="1" s="1"/>
  <c r="F33" i="1"/>
  <c r="G33" i="1" s="1"/>
  <c r="F40" i="1"/>
  <c r="G40" i="1" s="1"/>
  <c r="F42" i="1"/>
  <c r="G42" i="1" s="1"/>
  <c r="F44" i="1"/>
  <c r="G44" i="1" s="1"/>
  <c r="F55" i="1"/>
  <c r="G55" i="1" s="1"/>
  <c r="F59" i="1"/>
  <c r="G59" i="1" s="1"/>
  <c r="C40" i="1"/>
  <c r="C42" i="1"/>
  <c r="C44" i="1"/>
  <c r="C55" i="1"/>
  <c r="C59" i="1"/>
  <c r="C20" i="1"/>
  <c r="C23" i="1"/>
  <c r="C24" i="1"/>
  <c r="C30" i="1"/>
  <c r="C32" i="1"/>
  <c r="C33" i="1"/>
  <c r="D20" i="1"/>
  <c r="D23" i="1"/>
  <c r="D30" i="1"/>
  <c r="D32" i="1"/>
  <c r="D33" i="1"/>
  <c r="D40" i="1"/>
  <c r="D42" i="1"/>
  <c r="D44" i="1"/>
  <c r="D55" i="1"/>
  <c r="D59" i="1"/>
  <c r="E30" i="1"/>
  <c r="E32" i="1"/>
  <c r="E33" i="1"/>
  <c r="E40" i="1"/>
  <c r="E42" i="1"/>
  <c r="E44" i="1"/>
  <c r="E55" i="1"/>
  <c r="E59" i="1"/>
  <c r="E20" i="1"/>
  <c r="E23" i="1"/>
  <c r="E24" i="1"/>
  <c r="I14" i="1"/>
  <c r="I16" i="1"/>
  <c r="H14" i="1"/>
  <c r="H16" i="1"/>
  <c r="H13" i="1"/>
  <c r="F14" i="1"/>
  <c r="G14" i="1" s="1"/>
  <c r="F16" i="1"/>
  <c r="G16" i="1" s="1"/>
  <c r="F13" i="1"/>
  <c r="G13" i="1" s="1"/>
  <c r="E13" i="1"/>
  <c r="D14" i="1"/>
  <c r="D13" i="1"/>
  <c r="C13" i="1"/>
</calcChain>
</file>

<file path=xl/sharedStrings.xml><?xml version="1.0" encoding="utf-8"?>
<sst xmlns="http://schemas.openxmlformats.org/spreadsheetml/2006/main" count="234" uniqueCount="93">
  <si>
    <t>Мат 0,5</t>
  </si>
  <si>
    <t>Мат 0,47</t>
  </si>
  <si>
    <t>Мат 0,4</t>
  </si>
  <si>
    <t>ООО "МСО" - несем металл в массы!</t>
  </si>
  <si>
    <t>ПС/ПК 20</t>
  </si>
  <si>
    <t xml:space="preserve">Н-44 </t>
  </si>
  <si>
    <t>Евроштакетник</t>
  </si>
  <si>
    <t>Н-60 ГОСТ</t>
  </si>
  <si>
    <t xml:space="preserve">ПС-8 Р    </t>
  </si>
  <si>
    <t xml:space="preserve">ПС-8 </t>
  </si>
  <si>
    <t>САМОРЕЗЫ</t>
  </si>
  <si>
    <t>СПЕЦПЛАНКИ (м2)</t>
  </si>
  <si>
    <t>Профнастил RAL 0,37</t>
  </si>
  <si>
    <t>Развертка 125-250мм</t>
  </si>
  <si>
    <t>Мат 0,50</t>
  </si>
  <si>
    <t xml:space="preserve">Снегозадержатель </t>
  </si>
  <si>
    <t>Угол внутренний</t>
  </si>
  <si>
    <t>Ветровая планка</t>
  </si>
  <si>
    <t>Капельник</t>
  </si>
  <si>
    <t>Конек фигурный</t>
  </si>
  <si>
    <t>фигурная</t>
  </si>
  <si>
    <t xml:space="preserve"> Ендова</t>
  </si>
  <si>
    <t>Планка заборная</t>
  </si>
  <si>
    <t xml:space="preserve">          Ендова декоративная</t>
  </si>
  <si>
    <t>Гибочный элемент</t>
  </si>
  <si>
    <t>Развертка, мм</t>
  </si>
  <si>
    <t>0,35 мм</t>
  </si>
  <si>
    <t>0,45 мм</t>
  </si>
  <si>
    <t>0,37 мм</t>
  </si>
  <si>
    <t>0,45 DUO</t>
  </si>
  <si>
    <t>Металлочерепица Монтеррей</t>
  </si>
  <si>
    <t xml:space="preserve">                ПК 20 Памир</t>
  </si>
  <si>
    <t>Мат 0,40</t>
  </si>
  <si>
    <t>Zn 0,35</t>
  </si>
  <si>
    <t>Zn 0,40</t>
  </si>
  <si>
    <t>Zn 0,45</t>
  </si>
  <si>
    <t>Zn 0,50</t>
  </si>
  <si>
    <t>Zn 0,60</t>
  </si>
  <si>
    <t>Zn 0,65</t>
  </si>
  <si>
    <t>Zn 0,70</t>
  </si>
  <si>
    <t>Zn 0,80</t>
  </si>
  <si>
    <t>Цвет</t>
  </si>
  <si>
    <t>Материал</t>
  </si>
  <si>
    <t>ПС/ПК-20 1,10м - 1,16м</t>
  </si>
  <si>
    <t>ПС-10 1,10м - 1,17м</t>
  </si>
  <si>
    <t xml:space="preserve"> ПС-8 Р     1,145м - 1,195м</t>
  </si>
  <si>
    <t>ПС-8 1,17м - 1,195м</t>
  </si>
  <si>
    <t>ПК 20 Памир 1,12м - 1,19м</t>
  </si>
  <si>
    <t>НС-44 1,01м - 1,065м ГОСТ</t>
  </si>
  <si>
    <t>Н-60 0,845м - 0,902м ГОСТ</t>
  </si>
  <si>
    <t>Металло черепица Монтеррей 1,10м - 1,19м</t>
  </si>
  <si>
    <t>Металло черепица Памир 1,12м - 1,195м</t>
  </si>
  <si>
    <t xml:space="preserve">Сайт: https://metstroyprofil.ru/    </t>
  </si>
  <si>
    <t>ЕВРОШТАКЕТНИК (м.п.)</t>
  </si>
  <si>
    <t xml:space="preserve"> Дуб 3D DUO</t>
  </si>
  <si>
    <t>Дикий камень</t>
  </si>
  <si>
    <t>Дуб золотой  античный</t>
  </si>
  <si>
    <t>Дуб золотой   античный</t>
  </si>
  <si>
    <t xml:space="preserve"> </t>
  </si>
  <si>
    <t>Гладкий лист 1,25м</t>
  </si>
  <si>
    <t>RAL 9003                      Сигнально-белый</t>
  </si>
  <si>
    <t>Оказываем услугу поклейки защитной пленки на гладкие листы. Стоимость услуги 20 р/м2.</t>
  </si>
  <si>
    <t>КОРОТКИЙ НОМЕР  15-15</t>
  </si>
  <si>
    <t>Профнастил цинк 0,35</t>
  </si>
  <si>
    <t>Профнастил цинк 0,45 - 0,65</t>
  </si>
  <si>
    <t>Профнастил, МЧ RAL 0,45 - 0,50</t>
  </si>
  <si>
    <t>САМОРЕЗЫ 4.8х19; 5.5x19; 4.8x35</t>
  </si>
  <si>
    <t>САМОРЕЗЫ 5.5х25 RAL, цинк</t>
  </si>
  <si>
    <t>САМОРЕЗЫ 5.5х50 цинк</t>
  </si>
  <si>
    <t>САМОРЕЗЫ DAXMER 4.8х35, 5.5х25</t>
  </si>
  <si>
    <t>САМОРЕЗЫ 5.5х32, 5.5х38 цинк</t>
  </si>
  <si>
    <t>Развертка менее 80мм</t>
  </si>
  <si>
    <t>Развертка  80-125мм</t>
  </si>
  <si>
    <t>Развертка 250мм и больше</t>
  </si>
  <si>
    <t>Штакетник сфера/ трапеция</t>
  </si>
  <si>
    <t>ПРОФНАСТИЛ НЕКОНДИЦИЯ</t>
  </si>
  <si>
    <t xml:space="preserve"> Наименование</t>
  </si>
  <si>
    <t>руб/шт</t>
  </si>
  <si>
    <t>руб/м2</t>
  </si>
  <si>
    <t>Дуб 3D DUO</t>
  </si>
  <si>
    <t>Цена руб/шт, длина 2м, цинк</t>
  </si>
  <si>
    <t>Цена руб/шт, длина 2м, RAL</t>
  </si>
  <si>
    <t>Конек простой</t>
  </si>
  <si>
    <t>Угол наружный</t>
  </si>
  <si>
    <t>Торцевая планка</t>
  </si>
  <si>
    <t xml:space="preserve"> Отлив оконный</t>
  </si>
  <si>
    <t>Отлив оконный</t>
  </si>
  <si>
    <t>ПК 20 Памир</t>
  </si>
  <si>
    <t>Металлочерепица Памир</t>
  </si>
  <si>
    <t>ПС-10</t>
  </si>
  <si>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0000FF"/>
        <rFont val="Calibri"/>
        <family val="2"/>
        <charset val="204"/>
        <scheme val="minor"/>
      </rPr>
      <t>Сайдинг "евробрус"</t>
    </r>
    <r>
      <rPr>
        <b/>
        <sz val="12"/>
        <color theme="1"/>
        <rFont val="Calibri"/>
        <family val="2"/>
        <charset val="204"/>
        <scheme val="minor"/>
      </rPr>
      <t xml:space="preserve"> 0,368м - 0,342м, (м/п)</t>
    </r>
  </si>
  <si>
    <t>Сайдинг "евробрус"</t>
  </si>
  <si>
    <t>Прайс действителен с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</si>
</sst>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20"/>
      <color theme="1"/>
      <name val="Bodoni MT Black"/>
      <family val="1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</font>
    <font>
      <i/>
      <sz val="12"/>
      <color rgb="FFFF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/>
    <xf numFmtId="1" fontId="4" fillId="0" borderId="19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0" fillId="2" borderId="2" xfId="0" applyFill="1" applyBorder="1"/>
    <xf numFmtId="0" fontId="5" fillId="0" borderId="15" xfId="0" applyFont="1" applyBorder="1" applyAlignment="1">
      <alignment horizont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0" fontId="11" fillId="0" borderId="0" xfId="0" applyFont="1"/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 wrapText="1"/>
    </xf>
    <xf numFmtId="2" fontId="4" fillId="0" borderId="28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 vertical="top"/>
    </xf>
    <xf numFmtId="0" fontId="0" fillId="2" borderId="30" xfId="0" applyFill="1" applyBorder="1" applyAlignment="1">
      <alignment vertical="top"/>
    </xf>
    <xf numFmtId="2" fontId="4" fillId="0" borderId="28" xfId="0" applyNumberFormat="1" applyFont="1" applyBorder="1" applyAlignment="1">
      <alignment horizontal="center" vertical="top"/>
    </xf>
    <xf numFmtId="0" fontId="4" fillId="2" borderId="28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2" borderId="30" xfId="0" applyFill="1" applyBorder="1"/>
    <xf numFmtId="0" fontId="0" fillId="2" borderId="0" xfId="0" applyFill="1"/>
    <xf numFmtId="0" fontId="4" fillId="2" borderId="2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center"/>
    </xf>
    <xf numFmtId="0" fontId="0" fillId="4" borderId="30" xfId="0" applyFill="1" applyBorder="1"/>
    <xf numFmtId="0" fontId="4" fillId="4" borderId="37" xfId="0" applyFont="1" applyFill="1" applyBorder="1" applyAlignment="1">
      <alignment horizontal="center"/>
    </xf>
    <xf numFmtId="3" fontId="6" fillId="0" borderId="28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28" xfId="0" applyNumberFormat="1" applyFont="1" applyBorder="1"/>
    <xf numFmtId="3" fontId="6" fillId="0" borderId="28" xfId="0" applyNumberFormat="1" applyFont="1" applyBorder="1"/>
    <xf numFmtId="0" fontId="6" fillId="0" borderId="21" xfId="0" applyFont="1" applyBorder="1"/>
    <xf numFmtId="0" fontId="6" fillId="2" borderId="21" xfId="0" applyFont="1" applyFill="1" applyBorder="1"/>
    <xf numFmtId="0" fontId="6" fillId="2" borderId="37" xfId="0" applyFont="1" applyFill="1" applyBorder="1"/>
    <xf numFmtId="0" fontId="6" fillId="2" borderId="7" xfId="0" applyFont="1" applyFill="1" applyBorder="1"/>
    <xf numFmtId="0" fontId="6" fillId="2" borderId="22" xfId="0" applyFont="1" applyFill="1" applyBorder="1"/>
    <xf numFmtId="0" fontId="6" fillId="2" borderId="33" xfId="0" applyFont="1" applyFill="1" applyBorder="1"/>
    <xf numFmtId="0" fontId="4" fillId="3" borderId="14" xfId="0" applyFont="1" applyFill="1" applyBorder="1" applyAlignment="1">
      <alignment vertical="top"/>
    </xf>
    <xf numFmtId="0" fontId="6" fillId="3" borderId="21" xfId="0" applyFont="1" applyFill="1" applyBorder="1"/>
    <xf numFmtId="0" fontId="6" fillId="3" borderId="38" xfId="0" applyFont="1" applyFill="1" applyBorder="1"/>
    <xf numFmtId="0" fontId="6" fillId="3" borderId="0" xfId="0" applyFont="1" applyFill="1"/>
    <xf numFmtId="0" fontId="6" fillId="2" borderId="0" xfId="0" applyFont="1" applyFill="1"/>
    <xf numFmtId="0" fontId="6" fillId="2" borderId="14" xfId="0" applyFont="1" applyFill="1" applyBorder="1"/>
    <xf numFmtId="0" fontId="6" fillId="2" borderId="38" xfId="0" applyFont="1" applyFill="1" applyBorder="1"/>
    <xf numFmtId="0" fontId="6" fillId="2" borderId="23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6" fillId="2" borderId="3" xfId="0" applyFont="1" applyFill="1" applyBorder="1"/>
    <xf numFmtId="0" fontId="4" fillId="2" borderId="32" xfId="0" applyFont="1" applyFill="1" applyBorder="1" applyAlignment="1">
      <alignment horizontal="center"/>
    </xf>
    <xf numFmtId="4" fontId="4" fillId="2" borderId="32" xfId="0" applyNumberFormat="1" applyFont="1" applyFill="1" applyBorder="1" applyAlignment="1">
      <alignment horizontal="right"/>
    </xf>
    <xf numFmtId="4" fontId="4" fillId="2" borderId="31" xfId="0" applyNumberFormat="1" applyFont="1" applyFill="1" applyBorder="1" applyAlignment="1">
      <alignment horizontal="right"/>
    </xf>
    <xf numFmtId="4" fontId="4" fillId="2" borderId="29" xfId="0" applyNumberFormat="1" applyFont="1" applyFill="1" applyBorder="1" applyAlignment="1">
      <alignment horizontal="right"/>
    </xf>
    <xf numFmtId="4" fontId="4" fillId="2" borderId="22" xfId="0" applyNumberFormat="1" applyFont="1" applyFill="1" applyBorder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33" xfId="0" applyNumberFormat="1" applyFont="1" applyFill="1" applyBorder="1" applyAlignment="1">
      <alignment horizontal="right"/>
    </xf>
    <xf numFmtId="4" fontId="4" fillId="2" borderId="23" xfId="0" applyNumberFormat="1" applyFont="1" applyFill="1" applyBorder="1" applyAlignment="1">
      <alignment horizontal="right"/>
    </xf>
    <xf numFmtId="0" fontId="6" fillId="2" borderId="11" xfId="0" applyFont="1" applyFill="1" applyBorder="1"/>
    <xf numFmtId="0" fontId="6" fillId="2" borderId="24" xfId="0" applyFont="1" applyFill="1" applyBorder="1"/>
    <xf numFmtId="4" fontId="4" fillId="2" borderId="7" xfId="0" applyNumberFormat="1" applyFont="1" applyFill="1" applyBorder="1" applyAlignment="1">
      <alignment horizontal="right"/>
    </xf>
    <xf numFmtId="4" fontId="4" fillId="2" borderId="38" xfId="0" applyNumberFormat="1" applyFont="1" applyFill="1" applyBorder="1" applyAlignment="1">
      <alignment horizontal="right"/>
    </xf>
    <xf numFmtId="0" fontId="4" fillId="2" borderId="38" xfId="0" applyFont="1" applyFill="1" applyBorder="1" applyAlignment="1">
      <alignment horizontal="center"/>
    </xf>
    <xf numFmtId="0" fontId="4" fillId="2" borderId="21" xfId="0" applyFont="1" applyFill="1" applyBorder="1"/>
    <xf numFmtId="0" fontId="4" fillId="2" borderId="31" xfId="0" applyFont="1" applyFill="1" applyBorder="1" applyAlignment="1">
      <alignment horizontal="right"/>
    </xf>
    <xf numFmtId="4" fontId="4" fillId="2" borderId="37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4" fontId="4" fillId="2" borderId="21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4" fontId="4" fillId="0" borderId="21" xfId="0" applyNumberFormat="1" applyFont="1" applyBorder="1" applyAlignment="1">
      <alignment horizontal="right"/>
    </xf>
    <xf numFmtId="4" fontId="4" fillId="0" borderId="37" xfId="0" applyNumberFormat="1" applyFont="1" applyBorder="1" applyAlignment="1">
      <alignment horizontal="right"/>
    </xf>
    <xf numFmtId="0" fontId="6" fillId="0" borderId="14" xfId="0" applyFont="1" applyBorder="1"/>
    <xf numFmtId="0" fontId="4" fillId="2" borderId="38" xfId="0" applyFont="1" applyFill="1" applyBorder="1"/>
    <xf numFmtId="0" fontId="1" fillId="2" borderId="0" xfId="0" applyFont="1" applyFill="1" applyAlignment="1">
      <alignment horizontal="center"/>
    </xf>
    <xf numFmtId="0" fontId="0" fillId="2" borderId="23" xfId="0" applyFill="1" applyBorder="1"/>
    <xf numFmtId="0" fontId="4" fillId="3" borderId="21" xfId="0" applyFont="1" applyFill="1" applyBorder="1" applyAlignment="1">
      <alignment horizontal="center" wrapText="1"/>
    </xf>
    <xf numFmtId="0" fontId="6" fillId="3" borderId="37" xfId="0" applyFont="1" applyFill="1" applyBorder="1"/>
    <xf numFmtId="0" fontId="4" fillId="2" borderId="0" xfId="0" applyFont="1" applyFill="1" applyAlignment="1">
      <alignment horizontal="left" vertical="center" wrapText="1" indent="1"/>
    </xf>
    <xf numFmtId="0" fontId="6" fillId="0" borderId="31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2" borderId="31" xfId="0" applyFont="1" applyFill="1" applyBorder="1"/>
    <xf numFmtId="0" fontId="6" fillId="2" borderId="32" xfId="0" applyFont="1" applyFill="1" applyBorder="1"/>
    <xf numFmtId="0" fontId="4" fillId="2" borderId="37" xfId="0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6" fillId="3" borderId="23" xfId="0" applyFont="1" applyFill="1" applyBorder="1"/>
    <xf numFmtId="0" fontId="0" fillId="2" borderId="38" xfId="0" applyFill="1" applyBorder="1"/>
    <xf numFmtId="0" fontId="0" fillId="2" borderId="22" xfId="0" applyFill="1" applyBorder="1"/>
    <xf numFmtId="0" fontId="0" fillId="2" borderId="33" xfId="0" applyFill="1" applyBorder="1"/>
    <xf numFmtId="0" fontId="0" fillId="0" borderId="38" xfId="0" applyBorder="1"/>
    <xf numFmtId="0" fontId="6" fillId="0" borderId="31" xfId="0" applyFont="1" applyBorder="1"/>
    <xf numFmtId="0" fontId="4" fillId="0" borderId="1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/>
    <xf numFmtId="0" fontId="6" fillId="3" borderId="31" xfId="0" applyFont="1" applyFill="1" applyBorder="1" applyAlignment="1">
      <alignment horizontal="right"/>
    </xf>
    <xf numFmtId="0" fontId="6" fillId="3" borderId="14" xfId="0" applyFont="1" applyFill="1" applyBorder="1"/>
    <xf numFmtId="0" fontId="6" fillId="3" borderId="31" xfId="0" applyFont="1" applyFill="1" applyBorder="1"/>
    <xf numFmtId="0" fontId="6" fillId="3" borderId="32" xfId="0" applyFont="1" applyFill="1" applyBorder="1"/>
    <xf numFmtId="0" fontId="6" fillId="3" borderId="37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6" fillId="3" borderId="33" xfId="0" applyFont="1" applyFill="1" applyBorder="1" applyAlignment="1">
      <alignment horizontal="right"/>
    </xf>
    <xf numFmtId="0" fontId="6" fillId="3" borderId="0" xfId="0" applyFont="1" applyFill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6" fillId="3" borderId="29" xfId="0" applyFont="1" applyFill="1" applyBorder="1" applyAlignment="1">
      <alignment horizontal="right"/>
    </xf>
    <xf numFmtId="0" fontId="6" fillId="3" borderId="32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6" fillId="3" borderId="38" xfId="0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3" fillId="2" borderId="3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left" vertical="top"/>
      <protection locked="0"/>
    </xf>
    <xf numFmtId="0" fontId="1" fillId="0" borderId="28" xfId="0" applyFont="1" applyBorder="1" applyAlignment="1">
      <alignment horizontal="left" vertical="top"/>
    </xf>
    <xf numFmtId="0" fontId="6" fillId="0" borderId="28" xfId="0" applyFont="1" applyBorder="1"/>
    <xf numFmtId="0" fontId="4" fillId="3" borderId="14" xfId="0" applyFont="1" applyFill="1" applyBorder="1" applyAlignment="1">
      <alignment horizontal="center" vertical="top" wrapText="1"/>
    </xf>
    <xf numFmtId="0" fontId="4" fillId="3" borderId="37" xfId="0" applyFont="1" applyFill="1" applyBorder="1" applyAlignment="1">
      <alignment horizontal="center" vertical="top" wrapText="1"/>
    </xf>
    <xf numFmtId="0" fontId="6" fillId="3" borderId="38" xfId="0" applyFont="1" applyFill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 wrapText="1"/>
    </xf>
    <xf numFmtId="0" fontId="4" fillId="0" borderId="2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0" fillId="0" borderId="0" xfId="0"/>
    <xf numFmtId="0" fontId="5" fillId="0" borderId="10" xfId="0" applyFont="1" applyBorder="1"/>
    <xf numFmtId="0" fontId="5" fillId="0" borderId="6" xfId="0" applyFont="1" applyBorder="1"/>
    <xf numFmtId="0" fontId="5" fillId="0" borderId="12" xfId="0" applyFont="1" applyBorder="1"/>
    <xf numFmtId="0" fontId="0" fillId="0" borderId="10" xfId="0" applyBorder="1"/>
    <xf numFmtId="0" fontId="0" fillId="0" borderId="6" xfId="0" applyBorder="1"/>
    <xf numFmtId="0" fontId="0" fillId="0" borderId="24" xfId="0" applyBorder="1"/>
    <xf numFmtId="0" fontId="0" fillId="0" borderId="12" xfId="0" applyBorder="1"/>
    <xf numFmtId="0" fontId="0" fillId="2" borderId="1" xfId="0" applyFill="1" applyBorder="1"/>
    <xf numFmtId="0" fontId="0" fillId="2" borderId="3" xfId="0" applyFill="1" applyBorder="1"/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28" xfId="0" applyFont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Border="1"/>
    <xf numFmtId="0" fontId="3" fillId="2" borderId="1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0" fontId="3" fillId="2" borderId="0" xfId="0" applyFont="1" applyFill="1" applyBorder="1"/>
    <xf numFmtId="0" fontId="0" fillId="0" borderId="0" xfId="0" applyBorder="1"/>
    <xf numFmtId="0" fontId="0" fillId="2" borderId="39" xfId="0" applyFill="1" applyBorder="1"/>
    <xf numFmtId="0" fontId="0" fillId="2" borderId="40" xfId="0" applyFill="1" applyBorder="1"/>
    <xf numFmtId="0" fontId="0" fillId="0" borderId="2" xfId="0" applyBorder="1"/>
    <xf numFmtId="0" fontId="0" fillId="0" borderId="42" xfId="0" applyBorder="1"/>
    <xf numFmtId="0" fontId="0" fillId="0" borderId="43" xfId="0" applyBorder="1"/>
    <xf numFmtId="0" fontId="3" fillId="2" borderId="39" xfId="0" applyFont="1" applyFill="1" applyBorder="1"/>
    <xf numFmtId="0" fontId="0" fillId="0" borderId="39" xfId="0" applyBorder="1"/>
    <xf numFmtId="0" fontId="1" fillId="2" borderId="0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1" xfId="0" applyFont="1" applyFill="1" applyBorder="1"/>
    <xf numFmtId="0" fontId="1" fillId="2" borderId="3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.jpeg"/><Relationship Id="rId18" Type="http://schemas.openxmlformats.org/officeDocument/2006/relationships/image" Target="../media/image35.png"/><Relationship Id="rId26" Type="http://schemas.openxmlformats.org/officeDocument/2006/relationships/image" Target="../media/image43.jpeg"/><Relationship Id="rId39" Type="http://schemas.openxmlformats.org/officeDocument/2006/relationships/image" Target="../media/image56.png"/><Relationship Id="rId21" Type="http://schemas.openxmlformats.org/officeDocument/2006/relationships/image" Target="../media/image38.png"/><Relationship Id="rId34" Type="http://schemas.openxmlformats.org/officeDocument/2006/relationships/image" Target="../media/image51.jpeg"/><Relationship Id="rId42" Type="http://schemas.openxmlformats.org/officeDocument/2006/relationships/image" Target="../media/image59.jpe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29" Type="http://schemas.openxmlformats.org/officeDocument/2006/relationships/image" Target="../media/image46.jpeg"/><Relationship Id="rId41" Type="http://schemas.openxmlformats.org/officeDocument/2006/relationships/image" Target="../media/image58.jpeg"/><Relationship Id="rId1" Type="http://schemas.openxmlformats.org/officeDocument/2006/relationships/image" Target="../media/image18.jpe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24" Type="http://schemas.openxmlformats.org/officeDocument/2006/relationships/image" Target="../media/image41.png"/><Relationship Id="rId32" Type="http://schemas.openxmlformats.org/officeDocument/2006/relationships/image" Target="../media/image49.png"/><Relationship Id="rId37" Type="http://schemas.openxmlformats.org/officeDocument/2006/relationships/image" Target="../media/image54.png"/><Relationship Id="rId40" Type="http://schemas.openxmlformats.org/officeDocument/2006/relationships/image" Target="../media/image57.jpeg"/><Relationship Id="rId5" Type="http://schemas.openxmlformats.org/officeDocument/2006/relationships/image" Target="../media/image22.png"/><Relationship Id="rId15" Type="http://schemas.openxmlformats.org/officeDocument/2006/relationships/image" Target="../media/image32.jpeg"/><Relationship Id="rId23" Type="http://schemas.openxmlformats.org/officeDocument/2006/relationships/image" Target="../media/image40.png"/><Relationship Id="rId28" Type="http://schemas.openxmlformats.org/officeDocument/2006/relationships/image" Target="../media/image45.jpeg"/><Relationship Id="rId36" Type="http://schemas.openxmlformats.org/officeDocument/2006/relationships/image" Target="../media/image53.png"/><Relationship Id="rId10" Type="http://schemas.openxmlformats.org/officeDocument/2006/relationships/image" Target="../media/image27.jpeg"/><Relationship Id="rId19" Type="http://schemas.openxmlformats.org/officeDocument/2006/relationships/image" Target="../media/image36.png"/><Relationship Id="rId31" Type="http://schemas.openxmlformats.org/officeDocument/2006/relationships/image" Target="../media/image48.png"/><Relationship Id="rId44" Type="http://schemas.openxmlformats.org/officeDocument/2006/relationships/image" Target="../media/image61.jpg"/><Relationship Id="rId4" Type="http://schemas.openxmlformats.org/officeDocument/2006/relationships/image" Target="../media/image21.png"/><Relationship Id="rId9" Type="http://schemas.openxmlformats.org/officeDocument/2006/relationships/image" Target="../media/image26.jpeg"/><Relationship Id="rId14" Type="http://schemas.openxmlformats.org/officeDocument/2006/relationships/image" Target="../media/image31.jpeg"/><Relationship Id="rId22" Type="http://schemas.openxmlformats.org/officeDocument/2006/relationships/image" Target="../media/image39.png"/><Relationship Id="rId27" Type="http://schemas.openxmlformats.org/officeDocument/2006/relationships/image" Target="../media/image44.jpeg"/><Relationship Id="rId30" Type="http://schemas.openxmlformats.org/officeDocument/2006/relationships/image" Target="../media/image47.png"/><Relationship Id="rId35" Type="http://schemas.openxmlformats.org/officeDocument/2006/relationships/image" Target="../media/image52.jpeg"/><Relationship Id="rId43" Type="http://schemas.openxmlformats.org/officeDocument/2006/relationships/image" Target="../media/image60.jpeg"/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5" Type="http://schemas.openxmlformats.org/officeDocument/2006/relationships/image" Target="../media/image42.jpeg"/><Relationship Id="rId33" Type="http://schemas.openxmlformats.org/officeDocument/2006/relationships/image" Target="../media/image50.png"/><Relationship Id="rId38" Type="http://schemas.openxmlformats.org/officeDocument/2006/relationships/image" Target="../media/image5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10</xdr:row>
      <xdr:rowOff>159468</xdr:rowOff>
    </xdr:from>
    <xdr:to>
      <xdr:col>0</xdr:col>
      <xdr:colOff>1421961</xdr:colOff>
      <xdr:row>14</xdr:row>
      <xdr:rowOff>38100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948388"/>
          <a:ext cx="1307661" cy="61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18</xdr:row>
      <xdr:rowOff>72390</xdr:rowOff>
    </xdr:from>
    <xdr:to>
      <xdr:col>0</xdr:col>
      <xdr:colOff>1435791</xdr:colOff>
      <xdr:row>21</xdr:row>
      <xdr:rowOff>99059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4324350"/>
          <a:ext cx="1346256" cy="575309"/>
        </a:xfrm>
        <a:prstGeom prst="rect">
          <a:avLst/>
        </a:prstGeom>
      </xdr:spPr>
    </xdr:pic>
    <xdr:clientData/>
  </xdr:twoCellAnchor>
  <xdr:twoCellAnchor editAs="oneCell">
    <xdr:from>
      <xdr:col>0</xdr:col>
      <xdr:colOff>131000</xdr:colOff>
      <xdr:row>23</xdr:row>
      <xdr:rowOff>29505</xdr:rowOff>
    </xdr:from>
    <xdr:to>
      <xdr:col>0</xdr:col>
      <xdr:colOff>1409700</xdr:colOff>
      <xdr:row>26</xdr:row>
      <xdr:rowOff>105685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00" y="5279685"/>
          <a:ext cx="1278700" cy="624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32</xdr:row>
      <xdr:rowOff>33285</xdr:rowOff>
    </xdr:from>
    <xdr:to>
      <xdr:col>0</xdr:col>
      <xdr:colOff>1402080</xdr:colOff>
      <xdr:row>35</xdr:row>
      <xdr:rowOff>69011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7142745"/>
          <a:ext cx="1356360" cy="58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30482</xdr:colOff>
      <xdr:row>37</xdr:row>
      <xdr:rowOff>42273</xdr:rowOff>
    </xdr:from>
    <xdr:to>
      <xdr:col>0</xdr:col>
      <xdr:colOff>1437082</xdr:colOff>
      <xdr:row>40</xdr:row>
      <xdr:rowOff>121920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2" y="8149953"/>
          <a:ext cx="1406600" cy="628287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43</xdr:row>
      <xdr:rowOff>50275</xdr:rowOff>
    </xdr:from>
    <xdr:to>
      <xdr:col>1</xdr:col>
      <xdr:colOff>4210</xdr:colOff>
      <xdr:row>46</xdr:row>
      <xdr:rowOff>160021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9346675"/>
          <a:ext cx="1406290" cy="658386"/>
        </a:xfrm>
        <a:prstGeom prst="rect">
          <a:avLst/>
        </a:prstGeom>
      </xdr:spPr>
    </xdr:pic>
    <xdr:clientData/>
  </xdr:twoCellAnchor>
  <xdr:twoCellAnchor editAs="oneCell">
    <xdr:from>
      <xdr:col>0</xdr:col>
      <xdr:colOff>59989</xdr:colOff>
      <xdr:row>50</xdr:row>
      <xdr:rowOff>38100</xdr:rowOff>
    </xdr:from>
    <xdr:to>
      <xdr:col>0</xdr:col>
      <xdr:colOff>1424941</xdr:colOff>
      <xdr:row>52</xdr:row>
      <xdr:rowOff>167640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89" y="10081260"/>
          <a:ext cx="1364952" cy="58674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53342</xdr:colOff>
      <xdr:row>53</xdr:row>
      <xdr:rowOff>90755</xdr:rowOff>
    </xdr:from>
    <xdr:to>
      <xdr:col>0</xdr:col>
      <xdr:colOff>1415434</xdr:colOff>
      <xdr:row>56</xdr:row>
      <xdr:rowOff>76201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2" y="10819715"/>
          <a:ext cx="1362092" cy="534086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61634</xdr:rowOff>
    </xdr:from>
    <xdr:to>
      <xdr:col>2</xdr:col>
      <xdr:colOff>792480</xdr:colOff>
      <xdr:row>4</xdr:row>
      <xdr:rowOff>141077</xdr:rowOff>
    </xdr:to>
    <xdr:pic>
      <xdr:nvPicPr>
        <xdr:cNvPr id="16" name="Рисунок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0" t="14186" r="12617" b="30602"/>
        <a:stretch>
          <a:fillRect/>
        </a:stretch>
      </xdr:blipFill>
      <xdr:spPr bwMode="auto">
        <a:xfrm>
          <a:off x="53340" y="61634"/>
          <a:ext cx="2979420" cy="99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13</xdr:row>
      <xdr:rowOff>160055</xdr:rowOff>
    </xdr:from>
    <xdr:to>
      <xdr:col>1</xdr:col>
      <xdr:colOff>494</xdr:colOff>
      <xdr:row>17</xdr:row>
      <xdr:rowOff>167100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3413795"/>
          <a:ext cx="1370189" cy="738565"/>
        </a:xfrm>
        <a:prstGeom prst="rect">
          <a:avLst/>
        </a:prstGeom>
      </xdr:spPr>
    </xdr:pic>
    <xdr:clientData/>
  </xdr:twoCellAnchor>
  <xdr:twoCellAnchor editAs="oneCell">
    <xdr:from>
      <xdr:col>0</xdr:col>
      <xdr:colOff>135255</xdr:colOff>
      <xdr:row>28</xdr:row>
      <xdr:rowOff>20326</xdr:rowOff>
    </xdr:from>
    <xdr:to>
      <xdr:col>0</xdr:col>
      <xdr:colOff>1361233</xdr:colOff>
      <xdr:row>30</xdr:row>
      <xdr:rowOff>160020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" y="6085846"/>
          <a:ext cx="1225978" cy="596894"/>
        </a:xfrm>
        <a:prstGeom prst="rect">
          <a:avLst/>
        </a:prstGeom>
      </xdr:spPr>
    </xdr:pic>
    <xdr:clientData/>
  </xdr:twoCellAnchor>
  <xdr:twoCellAnchor editAs="oneCell">
    <xdr:from>
      <xdr:col>0</xdr:col>
      <xdr:colOff>851813</xdr:colOff>
      <xdr:row>57</xdr:row>
      <xdr:rowOff>73461</xdr:rowOff>
    </xdr:from>
    <xdr:to>
      <xdr:col>0</xdr:col>
      <xdr:colOff>1318260</xdr:colOff>
      <xdr:row>59</xdr:row>
      <xdr:rowOff>40944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813" y="11533941"/>
          <a:ext cx="466447" cy="424683"/>
        </a:xfrm>
        <a:prstGeom prst="rect">
          <a:avLst/>
        </a:prstGeom>
      </xdr:spPr>
    </xdr:pic>
    <xdr:clientData/>
  </xdr:twoCellAnchor>
  <xdr:twoCellAnchor editAs="oneCell">
    <xdr:from>
      <xdr:col>4</xdr:col>
      <xdr:colOff>502920</xdr:colOff>
      <xdr:row>64</xdr:row>
      <xdr:rowOff>137161</xdr:rowOff>
    </xdr:from>
    <xdr:to>
      <xdr:col>7</xdr:col>
      <xdr:colOff>259080</xdr:colOff>
      <xdr:row>64</xdr:row>
      <xdr:rowOff>1070581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60" y="14127481"/>
          <a:ext cx="2118360" cy="93342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66</xdr:row>
      <xdr:rowOff>90888</xdr:rowOff>
    </xdr:from>
    <xdr:to>
      <xdr:col>0</xdr:col>
      <xdr:colOff>1278255</xdr:colOff>
      <xdr:row>69</xdr:row>
      <xdr:rowOff>59055</xdr:rowOff>
    </xdr:to>
    <xdr:pic>
      <xdr:nvPicPr>
        <xdr:cNvPr id="24" name="Рисунок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5970968"/>
          <a:ext cx="1209675" cy="56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15241</xdr:colOff>
      <xdr:row>73</xdr:row>
      <xdr:rowOff>97755</xdr:rowOff>
    </xdr:from>
    <xdr:to>
      <xdr:col>0</xdr:col>
      <xdr:colOff>1436370</xdr:colOff>
      <xdr:row>76</xdr:row>
      <xdr:rowOff>103174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1" y="17364675"/>
          <a:ext cx="1440179" cy="599779"/>
        </a:xfrm>
        <a:prstGeom prst="rect">
          <a:avLst/>
        </a:prstGeom>
      </xdr:spPr>
    </xdr:pic>
    <xdr:clientData/>
  </xdr:twoCellAnchor>
  <xdr:twoCellAnchor editAs="oneCell">
    <xdr:from>
      <xdr:col>0</xdr:col>
      <xdr:colOff>64771</xdr:colOff>
      <xdr:row>78</xdr:row>
      <xdr:rowOff>88599</xdr:rowOff>
    </xdr:from>
    <xdr:to>
      <xdr:col>0</xdr:col>
      <xdr:colOff>1407795</xdr:colOff>
      <xdr:row>81</xdr:row>
      <xdr:rowOff>89600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1" y="18391839"/>
          <a:ext cx="1343024" cy="59536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30481</xdr:colOff>
      <xdr:row>88</xdr:row>
      <xdr:rowOff>76200</xdr:rowOff>
    </xdr:from>
    <xdr:to>
      <xdr:col>0</xdr:col>
      <xdr:colOff>1392555</xdr:colOff>
      <xdr:row>91</xdr:row>
      <xdr:rowOff>54590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20330160"/>
          <a:ext cx="1362074" cy="5727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93</xdr:row>
      <xdr:rowOff>74295</xdr:rowOff>
    </xdr:from>
    <xdr:to>
      <xdr:col>0</xdr:col>
      <xdr:colOff>1424940</xdr:colOff>
      <xdr:row>96</xdr:row>
      <xdr:rowOff>77948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265515"/>
          <a:ext cx="1386840" cy="59801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99</xdr:row>
      <xdr:rowOff>94746</xdr:rowOff>
    </xdr:from>
    <xdr:to>
      <xdr:col>0</xdr:col>
      <xdr:colOff>1417320</xdr:colOff>
      <xdr:row>102</xdr:row>
      <xdr:rowOff>123203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2474686"/>
          <a:ext cx="1341119" cy="622817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</xdr:colOff>
      <xdr:row>106</xdr:row>
      <xdr:rowOff>57151</xdr:rowOff>
    </xdr:from>
    <xdr:to>
      <xdr:col>1</xdr:col>
      <xdr:colOff>0</xdr:colOff>
      <xdr:row>108</xdr:row>
      <xdr:rowOff>152400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" y="24403051"/>
          <a:ext cx="1501141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60962</xdr:colOff>
      <xdr:row>109</xdr:row>
      <xdr:rowOff>138309</xdr:rowOff>
    </xdr:from>
    <xdr:to>
      <xdr:col>0</xdr:col>
      <xdr:colOff>1411932</xdr:colOff>
      <xdr:row>112</xdr:row>
      <xdr:rowOff>68580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2" y="24301329"/>
          <a:ext cx="1350970" cy="524631"/>
        </a:xfrm>
        <a:prstGeom prst="rect">
          <a:avLst/>
        </a:prstGeom>
      </xdr:spPr>
    </xdr:pic>
    <xdr:clientData/>
  </xdr:twoCellAnchor>
  <xdr:twoCellAnchor editAs="oneCell">
    <xdr:from>
      <xdr:col>0</xdr:col>
      <xdr:colOff>93345</xdr:colOff>
      <xdr:row>69</xdr:row>
      <xdr:rowOff>141316</xdr:rowOff>
    </xdr:from>
    <xdr:to>
      <xdr:col>0</xdr:col>
      <xdr:colOff>1341258</xdr:colOff>
      <xdr:row>72</xdr:row>
      <xdr:rowOff>45719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" y="16615756"/>
          <a:ext cx="1247913" cy="49876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</xdr:colOff>
      <xdr:row>84</xdr:row>
      <xdr:rowOff>69427</xdr:rowOff>
    </xdr:from>
    <xdr:to>
      <xdr:col>0</xdr:col>
      <xdr:colOff>1426845</xdr:colOff>
      <xdr:row>86</xdr:row>
      <xdr:rowOff>167703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" y="19370887"/>
          <a:ext cx="1390650" cy="601196"/>
        </a:xfrm>
        <a:prstGeom prst="rect">
          <a:avLst/>
        </a:prstGeom>
      </xdr:spPr>
    </xdr:pic>
    <xdr:clientData/>
  </xdr:twoCellAnchor>
  <xdr:twoCellAnchor editAs="oneCell">
    <xdr:from>
      <xdr:col>0</xdr:col>
      <xdr:colOff>775367</xdr:colOff>
      <xdr:row>113</xdr:row>
      <xdr:rowOff>53340</xdr:rowOff>
    </xdr:from>
    <xdr:to>
      <xdr:col>0</xdr:col>
      <xdr:colOff>1361515</xdr:colOff>
      <xdr:row>115</xdr:row>
      <xdr:rowOff>53340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67" y="25008840"/>
          <a:ext cx="586148" cy="39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144781</xdr:colOff>
      <xdr:row>64</xdr:row>
      <xdr:rowOff>83820</xdr:rowOff>
    </xdr:from>
    <xdr:to>
      <xdr:col>11</xdr:col>
      <xdr:colOff>826714</xdr:colOff>
      <xdr:row>64</xdr:row>
      <xdr:rowOff>1164360</xdr:rowOff>
    </xdr:to>
    <xdr:pic>
      <xdr:nvPicPr>
        <xdr:cNvPr id="42" name="Рисунок 41" descr="саморезы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595361" y="14531340"/>
          <a:ext cx="1638243" cy="1080540"/>
        </a:xfrm>
        <a:prstGeom prst="rect">
          <a:avLst/>
        </a:prstGeom>
      </xdr:spPr>
    </xdr:pic>
    <xdr:clientData/>
  </xdr:twoCellAnchor>
  <xdr:twoCellAnchor editAs="oneCell">
    <xdr:from>
      <xdr:col>1</xdr:col>
      <xdr:colOff>276986</xdr:colOff>
      <xdr:row>64</xdr:row>
      <xdr:rowOff>76201</xdr:rowOff>
    </xdr:from>
    <xdr:to>
      <xdr:col>2</xdr:col>
      <xdr:colOff>320041</xdr:colOff>
      <xdr:row>64</xdr:row>
      <xdr:rowOff>1110273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846" y="14508481"/>
          <a:ext cx="835535" cy="103407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64</xdr:row>
      <xdr:rowOff>249555</xdr:rowOff>
    </xdr:from>
    <xdr:to>
      <xdr:col>0</xdr:col>
      <xdr:colOff>1234440</xdr:colOff>
      <xdr:row>64</xdr:row>
      <xdr:rowOff>1152498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4681835"/>
          <a:ext cx="1005840" cy="902943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129</xdr:row>
      <xdr:rowOff>91440</xdr:rowOff>
    </xdr:from>
    <xdr:to>
      <xdr:col>1</xdr:col>
      <xdr:colOff>323850</xdr:colOff>
      <xdr:row>132</xdr:row>
      <xdr:rowOff>99060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245560"/>
          <a:ext cx="176403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167640</xdr:colOff>
      <xdr:row>145</xdr:row>
      <xdr:rowOff>129540</xdr:rowOff>
    </xdr:from>
    <xdr:to>
      <xdr:col>1</xdr:col>
      <xdr:colOff>226365</xdr:colOff>
      <xdr:row>148</xdr:row>
      <xdr:rowOff>106679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32285940"/>
          <a:ext cx="153700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</xdr:row>
      <xdr:rowOff>68580</xdr:rowOff>
    </xdr:from>
    <xdr:to>
      <xdr:col>1</xdr:col>
      <xdr:colOff>335280</xdr:colOff>
      <xdr:row>168</xdr:row>
      <xdr:rowOff>123287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6141660"/>
          <a:ext cx="1691640" cy="649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169</xdr:row>
      <xdr:rowOff>97711</xdr:rowOff>
    </xdr:from>
    <xdr:to>
      <xdr:col>1</xdr:col>
      <xdr:colOff>373380</xdr:colOff>
      <xdr:row>172</xdr:row>
      <xdr:rowOff>74295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36963271"/>
          <a:ext cx="1653540" cy="570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173</xdr:row>
      <xdr:rowOff>130274</xdr:rowOff>
    </xdr:from>
    <xdr:to>
      <xdr:col>1</xdr:col>
      <xdr:colOff>213360</xdr:colOff>
      <xdr:row>176</xdr:row>
      <xdr:rowOff>152400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795934"/>
          <a:ext cx="1569720" cy="62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135255</xdr:colOff>
      <xdr:row>207</xdr:row>
      <xdr:rowOff>53340</xdr:rowOff>
    </xdr:from>
    <xdr:to>
      <xdr:col>0</xdr:col>
      <xdr:colOff>1398762</xdr:colOff>
      <xdr:row>210</xdr:row>
      <xdr:rowOff>114300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" y="44858940"/>
          <a:ext cx="1263507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363855</xdr:colOff>
      <xdr:row>226</xdr:row>
      <xdr:rowOff>97157</xdr:rowOff>
    </xdr:from>
    <xdr:ext cx="3789045" cy="1194538"/>
    <xdr:pic>
      <xdr:nvPicPr>
        <xdr:cNvPr id="65" name="Рисунок 64" descr="пс10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63855" y="48278417"/>
          <a:ext cx="3789045" cy="1194538"/>
        </a:xfrm>
        <a:prstGeom prst="rect">
          <a:avLst/>
        </a:prstGeom>
      </xdr:spPr>
    </xdr:pic>
    <xdr:clientData/>
  </xdr:oneCellAnchor>
  <xdr:oneCellAnchor>
    <xdr:from>
      <xdr:col>6</xdr:col>
      <xdr:colOff>281941</xdr:colOff>
      <xdr:row>226</xdr:row>
      <xdr:rowOff>45334</xdr:rowOff>
    </xdr:from>
    <xdr:ext cx="4038599" cy="1249247"/>
    <xdr:pic>
      <xdr:nvPicPr>
        <xdr:cNvPr id="66" name="Рисунок 65" descr="ps20i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22621" y="48226594"/>
          <a:ext cx="4038599" cy="1249247"/>
        </a:xfrm>
        <a:prstGeom prst="rect">
          <a:avLst/>
        </a:prstGeom>
      </xdr:spPr>
    </xdr:pic>
    <xdr:clientData/>
  </xdr:oneCellAnchor>
  <xdr:oneCellAnchor>
    <xdr:from>
      <xdr:col>0</xdr:col>
      <xdr:colOff>300991</xdr:colOff>
      <xdr:row>245</xdr:row>
      <xdr:rowOff>47625</xdr:rowOff>
    </xdr:from>
    <xdr:ext cx="4191984" cy="1384935"/>
    <xdr:pic>
      <xdr:nvPicPr>
        <xdr:cNvPr id="67" name="Рисунок 66" descr="metallocherep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00991" y="51695985"/>
          <a:ext cx="4191984" cy="1384935"/>
        </a:xfrm>
        <a:prstGeom prst="rect">
          <a:avLst/>
        </a:prstGeom>
      </xdr:spPr>
    </xdr:pic>
    <xdr:clientData/>
  </xdr:oneCellAnchor>
  <xdr:oneCellAnchor>
    <xdr:from>
      <xdr:col>10</xdr:col>
      <xdr:colOff>180975</xdr:colOff>
      <xdr:row>244</xdr:row>
      <xdr:rowOff>68580</xdr:rowOff>
    </xdr:from>
    <xdr:ext cx="1819275" cy="1765131"/>
    <xdr:pic>
      <xdr:nvPicPr>
        <xdr:cNvPr id="68" name="Рисунок 67" descr="рлпроалд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553450" y="52494180"/>
          <a:ext cx="1819275" cy="1765131"/>
        </a:xfrm>
        <a:prstGeom prst="rect">
          <a:avLst/>
        </a:prstGeom>
      </xdr:spPr>
    </xdr:pic>
    <xdr:clientData/>
  </xdr:oneCellAnchor>
  <xdr:oneCellAnchor>
    <xdr:from>
      <xdr:col>0</xdr:col>
      <xdr:colOff>377190</xdr:colOff>
      <xdr:row>215</xdr:row>
      <xdr:rowOff>104905</xdr:rowOff>
    </xdr:from>
    <xdr:ext cx="3928110" cy="1383074"/>
    <xdr:pic>
      <xdr:nvPicPr>
        <xdr:cNvPr id="69" name="Рисунок 68" descr="pc-8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77190" y="46167805"/>
          <a:ext cx="3928110" cy="1383074"/>
        </a:xfrm>
        <a:prstGeom prst="rect">
          <a:avLst/>
        </a:prstGeom>
      </xdr:spPr>
    </xdr:pic>
    <xdr:clientData/>
  </xdr:oneCellAnchor>
  <xdr:oneCellAnchor>
    <xdr:from>
      <xdr:col>6</xdr:col>
      <xdr:colOff>175259</xdr:colOff>
      <xdr:row>215</xdr:row>
      <xdr:rowOff>100499</xdr:rowOff>
    </xdr:from>
    <xdr:ext cx="4526281" cy="1415338"/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939" y="46163399"/>
          <a:ext cx="4526281" cy="1415338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235</xdr:row>
      <xdr:rowOff>53340</xdr:rowOff>
    </xdr:from>
    <xdr:ext cx="3862126" cy="1203959"/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9964340"/>
          <a:ext cx="3862126" cy="1203959"/>
        </a:xfrm>
        <a:prstGeom prst="rect">
          <a:avLst/>
        </a:prstGeom>
      </xdr:spPr>
    </xdr:pic>
    <xdr:clientData/>
  </xdr:oneCellAnchor>
  <xdr:oneCellAnchor>
    <xdr:from>
      <xdr:col>6</xdr:col>
      <xdr:colOff>434341</xdr:colOff>
      <xdr:row>235</xdr:row>
      <xdr:rowOff>10943</xdr:rowOff>
    </xdr:from>
    <xdr:ext cx="4015739" cy="1383194"/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5021" y="49921943"/>
          <a:ext cx="4015739" cy="1383194"/>
        </a:xfrm>
        <a:prstGeom prst="rect">
          <a:avLst/>
        </a:prstGeom>
      </xdr:spPr>
    </xdr:pic>
    <xdr:clientData/>
  </xdr:oneCellAnchor>
  <xdr:oneCellAnchor>
    <xdr:from>
      <xdr:col>5</xdr:col>
      <xdr:colOff>304800</xdr:colOff>
      <xdr:row>245</xdr:row>
      <xdr:rowOff>45720</xdr:rowOff>
    </xdr:from>
    <xdr:ext cx="2804160" cy="1498251"/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860" y="51694080"/>
          <a:ext cx="2804160" cy="1498251"/>
        </a:xfrm>
        <a:prstGeom prst="rect">
          <a:avLst/>
        </a:prstGeom>
      </xdr:spPr>
    </xdr:pic>
    <xdr:clientData/>
  </xdr:oneCellAnchor>
  <xdr:twoCellAnchor editAs="oneCell">
    <xdr:from>
      <xdr:col>0</xdr:col>
      <xdr:colOff>102478</xdr:colOff>
      <xdr:row>113</xdr:row>
      <xdr:rowOff>68580</xdr:rowOff>
    </xdr:from>
    <xdr:to>
      <xdr:col>0</xdr:col>
      <xdr:colOff>693420</xdr:colOff>
      <xdr:row>115</xdr:row>
      <xdr:rowOff>42782</xdr:rowOff>
    </xdr:to>
    <xdr:pic>
      <xdr:nvPicPr>
        <xdr:cNvPr id="50" name="Рисунок 49" descr="Золотой Дуб 3Д_1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2478" y="25024080"/>
          <a:ext cx="590942" cy="37044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57</xdr:row>
      <xdr:rowOff>67793</xdr:rowOff>
    </xdr:from>
    <xdr:to>
      <xdr:col>0</xdr:col>
      <xdr:colOff>640080</xdr:colOff>
      <xdr:row>59</xdr:row>
      <xdr:rowOff>32059</xdr:rowOff>
    </xdr:to>
    <xdr:pic>
      <xdr:nvPicPr>
        <xdr:cNvPr id="51" name="Рисунок 50" descr="Золотой Дуб 3Д_1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6200" y="12229313"/>
          <a:ext cx="563880" cy="42146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121</xdr:row>
          <xdr:rowOff>161925</xdr:rowOff>
        </xdr:from>
        <xdr:to>
          <xdr:col>1</xdr:col>
          <xdr:colOff>342900</xdr:colOff>
          <xdr:row>124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125</xdr:row>
          <xdr:rowOff>123825</xdr:rowOff>
        </xdr:from>
        <xdr:to>
          <xdr:col>1</xdr:col>
          <xdr:colOff>361950</xdr:colOff>
          <xdr:row>128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133</xdr:row>
          <xdr:rowOff>57150</xdr:rowOff>
        </xdr:from>
        <xdr:to>
          <xdr:col>1</xdr:col>
          <xdr:colOff>95250</xdr:colOff>
          <xdr:row>136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137</xdr:row>
          <xdr:rowOff>66675</xdr:rowOff>
        </xdr:from>
        <xdr:to>
          <xdr:col>1</xdr:col>
          <xdr:colOff>285750</xdr:colOff>
          <xdr:row>140</xdr:row>
          <xdr:rowOff>38100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141</xdr:row>
          <xdr:rowOff>28575</xdr:rowOff>
        </xdr:from>
        <xdr:to>
          <xdr:col>1</xdr:col>
          <xdr:colOff>76200</xdr:colOff>
          <xdr:row>144</xdr:row>
          <xdr:rowOff>19050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149</xdr:row>
          <xdr:rowOff>104775</xdr:rowOff>
        </xdr:from>
        <xdr:to>
          <xdr:col>1</xdr:col>
          <xdr:colOff>200025</xdr:colOff>
          <xdr:row>152</xdr:row>
          <xdr:rowOff>142875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219075</xdr:colOff>
          <xdr:row>153</xdr:row>
          <xdr:rowOff>85725</xdr:rowOff>
        </xdr:from>
        <xdr:to>
          <xdr:col>0</xdr:col>
          <xdr:colOff>1447800</xdr:colOff>
          <xdr:row>156</xdr:row>
          <xdr:rowOff>95250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157</xdr:row>
          <xdr:rowOff>76200</xdr:rowOff>
        </xdr:from>
        <xdr:to>
          <xdr:col>1</xdr:col>
          <xdr:colOff>304800</xdr:colOff>
          <xdr:row>160</xdr:row>
          <xdr:rowOff>142875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161</xdr:row>
          <xdr:rowOff>104775</xdr:rowOff>
        </xdr:from>
        <xdr:to>
          <xdr:col>1</xdr:col>
          <xdr:colOff>171450</xdr:colOff>
          <xdr:row>164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177</xdr:row>
          <xdr:rowOff>95250</xdr:rowOff>
        </xdr:from>
        <xdr:to>
          <xdr:col>1</xdr:col>
          <xdr:colOff>285750</xdr:colOff>
          <xdr:row>180</xdr:row>
          <xdr:rowOff>95250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181</xdr:row>
          <xdr:rowOff>123825</xdr:rowOff>
        </xdr:from>
        <xdr:to>
          <xdr:col>1</xdr:col>
          <xdr:colOff>152400</xdr:colOff>
          <xdr:row>184</xdr:row>
          <xdr:rowOff>142875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457200</xdr:colOff>
          <xdr:row>185</xdr:row>
          <xdr:rowOff>47625</xdr:rowOff>
        </xdr:from>
        <xdr:to>
          <xdr:col>0</xdr:col>
          <xdr:colOff>1314450</xdr:colOff>
          <xdr:row>187</xdr:row>
          <xdr:rowOff>133350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400050</xdr:colOff>
          <xdr:row>188</xdr:row>
          <xdr:rowOff>76200</xdr:rowOff>
        </xdr:from>
        <xdr:to>
          <xdr:col>0</xdr:col>
          <xdr:colOff>1276350</xdr:colOff>
          <xdr:row>190</xdr:row>
          <xdr:rowOff>114300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191</xdr:row>
          <xdr:rowOff>76200</xdr:rowOff>
        </xdr:from>
        <xdr:to>
          <xdr:col>0</xdr:col>
          <xdr:colOff>1285875</xdr:colOff>
          <xdr:row>194</xdr:row>
          <xdr:rowOff>104775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195</xdr:row>
          <xdr:rowOff>95250</xdr:rowOff>
        </xdr:from>
        <xdr:to>
          <xdr:col>0</xdr:col>
          <xdr:colOff>1428750</xdr:colOff>
          <xdr:row>198</xdr:row>
          <xdr:rowOff>133350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203</xdr:row>
          <xdr:rowOff>104775</xdr:rowOff>
        </xdr:from>
        <xdr:to>
          <xdr:col>1</xdr:col>
          <xdr:colOff>247650</xdr:colOff>
          <xdr:row>206</xdr:row>
          <xdr:rowOff>57150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199</xdr:row>
          <xdr:rowOff>95250</xdr:rowOff>
        </xdr:from>
        <xdr:to>
          <xdr:col>1</xdr:col>
          <xdr:colOff>47625</xdr:colOff>
          <xdr:row>202</xdr:row>
          <xdr:rowOff>142875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381000</xdr:colOff>
      <xdr:row>60</xdr:row>
      <xdr:rowOff>53920</xdr:rowOff>
    </xdr:from>
    <xdr:to>
      <xdr:col>0</xdr:col>
      <xdr:colOff>1226820</xdr:colOff>
      <xdr:row>60</xdr:row>
      <xdr:rowOff>342998</xdr:rowOff>
    </xdr:to>
    <xdr:pic>
      <xdr:nvPicPr>
        <xdr:cNvPr id="63" name="Рисунок 62" descr="https://rzl-steel.ru/wp-content/uploads/2024/11/PR19-3D-80x80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764080"/>
          <a:ext cx="845820" cy="289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304800</xdr:colOff>
      <xdr:row>116</xdr:row>
      <xdr:rowOff>46685</xdr:rowOff>
    </xdr:from>
    <xdr:ext cx="906780" cy="309912"/>
    <xdr:pic>
      <xdr:nvPicPr>
        <xdr:cNvPr id="74" name="Рисунок 73" descr="https://rzl-steel.ru/wp-content/uploads/2024/11/PR19-3D-80x80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5596545"/>
          <a:ext cx="906780" cy="309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350520</xdr:colOff>
      <xdr:row>61</xdr:row>
      <xdr:rowOff>24793</xdr:rowOff>
    </xdr:from>
    <xdr:to>
      <xdr:col>0</xdr:col>
      <xdr:colOff>1219200</xdr:colOff>
      <xdr:row>61</xdr:row>
      <xdr:rowOff>387822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50520" y="13260733"/>
          <a:ext cx="868680" cy="363029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251461</xdr:colOff>
      <xdr:row>117</xdr:row>
      <xdr:rowOff>12275</xdr:rowOff>
    </xdr:from>
    <xdr:to>
      <xdr:col>0</xdr:col>
      <xdr:colOff>1249680</xdr:colOff>
      <xdr:row>117</xdr:row>
      <xdr:rowOff>387443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51461" y="26103155"/>
          <a:ext cx="998219" cy="37516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257</xdr:row>
      <xdr:rowOff>106680</xdr:rowOff>
    </xdr:from>
    <xdr:to>
      <xdr:col>4</xdr:col>
      <xdr:colOff>609600</xdr:colOff>
      <xdr:row>265</xdr:row>
      <xdr:rowOff>123731</xdr:rowOff>
    </xdr:to>
    <xdr:pic>
      <xdr:nvPicPr>
        <xdr:cNvPr id="81" name="Рисунок 80" descr="C:\Users\mkats\Downloads\83132987.pn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4315360"/>
          <a:ext cx="4396740" cy="1480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257</xdr:row>
      <xdr:rowOff>4140</xdr:rowOff>
    </xdr:from>
    <xdr:to>
      <xdr:col>11</xdr:col>
      <xdr:colOff>510540</xdr:colOff>
      <xdr:row>265</xdr:row>
      <xdr:rowOff>175260</xdr:rowOff>
    </xdr:to>
    <xdr:pic>
      <xdr:nvPicPr>
        <xdr:cNvPr id="82" name="Рисунок 81" descr="C:\Users\mkats\Downloads\83132987.pn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980" y="54212820"/>
          <a:ext cx="4472940" cy="163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774700</xdr:colOff>
      <xdr:row>2</xdr:row>
      <xdr:rowOff>116841</xdr:rowOff>
    </xdr:from>
    <xdr:to>
      <xdr:col>7</xdr:col>
      <xdr:colOff>619433</xdr:colOff>
      <xdr:row>7</xdr:row>
      <xdr:rowOff>137586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638040" y="635001"/>
          <a:ext cx="2199313" cy="1011345"/>
        </a:xfrm>
        <a:prstGeom prst="rect">
          <a:avLst/>
        </a:prstGeom>
      </xdr:spPr>
    </xdr:pic>
    <xdr:clientData/>
  </xdr:twoCellAnchor>
  <xdr:twoCellAnchor editAs="oneCell">
    <xdr:from>
      <xdr:col>8</xdr:col>
      <xdr:colOff>99060</xdr:colOff>
      <xdr:row>1</xdr:row>
      <xdr:rowOff>165099</xdr:rowOff>
    </xdr:from>
    <xdr:to>
      <xdr:col>9</xdr:col>
      <xdr:colOff>789106</xdr:colOff>
      <xdr:row>8</xdr:row>
      <xdr:rowOff>32867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10059" y="416900"/>
          <a:ext cx="1254608" cy="139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306493</xdr:colOff>
      <xdr:row>1</xdr:row>
      <xdr:rowOff>115994</xdr:rowOff>
    </xdr:from>
    <xdr:to>
      <xdr:col>13</xdr:col>
      <xdr:colOff>58843</xdr:colOff>
      <xdr:row>8</xdr:row>
      <xdr:rowOff>85514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11266" y="422487"/>
          <a:ext cx="1332654" cy="1363134"/>
        </a:xfrm>
        <a:prstGeom prst="rect">
          <a:avLst/>
        </a:prstGeom>
      </xdr:spPr>
    </xdr:pic>
    <xdr:clientData/>
  </xdr:twoCellAnchor>
  <xdr:twoCellAnchor editAs="oneCell">
    <xdr:from>
      <xdr:col>9</xdr:col>
      <xdr:colOff>842431</xdr:colOff>
      <xdr:row>0</xdr:row>
      <xdr:rowOff>313275</xdr:rowOff>
    </xdr:from>
    <xdr:to>
      <xdr:col>11</xdr:col>
      <xdr:colOff>419100</xdr:colOff>
      <xdr:row>8</xdr:row>
      <xdr:rowOff>148825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287271" y="351275"/>
          <a:ext cx="1542430" cy="1466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4</xdr:col>
      <xdr:colOff>713768</xdr:colOff>
      <xdr:row>274</xdr:row>
      <xdr:rowOff>129540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88100"/>
          <a:ext cx="4607588" cy="861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5</xdr:col>
      <xdr:colOff>373380</xdr:colOff>
      <xdr:row>31</xdr:row>
      <xdr:rowOff>77107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2900"/>
          <a:ext cx="3756660" cy="172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png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21" Type="http://schemas.openxmlformats.org/officeDocument/2006/relationships/image" Target="../media/image9.png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png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png"/><Relationship Id="rId33" Type="http://schemas.openxmlformats.org/officeDocument/2006/relationships/image" Target="../media/image15.png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png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png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png"/><Relationship Id="rId5" Type="http://schemas.openxmlformats.org/officeDocument/2006/relationships/image" Target="../media/image1.png"/><Relationship Id="rId15" Type="http://schemas.openxmlformats.org/officeDocument/2006/relationships/image" Target="../media/image6.png"/><Relationship Id="rId23" Type="http://schemas.openxmlformats.org/officeDocument/2006/relationships/image" Target="../media/image10.png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png"/><Relationship Id="rId31" Type="http://schemas.openxmlformats.org/officeDocument/2006/relationships/image" Target="../media/image14.png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png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png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9"/>
  <sheetViews>
    <sheetView tabSelected="1" topLeftCell="A16" zoomScaleNormal="100" zoomScaleSheetLayoutView="100" workbookViewId="0">
      <selection activeCell="K15" sqref="K15"/>
    </sheetView>
  </sheetViews>
  <sheetFormatPr defaultRowHeight="15" x14ac:dyDescent="0.25"/>
  <cols>
    <col min="1" max="1" width="21.5703125" customWidth="1"/>
    <col min="2" max="2" width="11.140625" style="2" customWidth="1"/>
    <col min="3" max="3" width="13.42578125" customWidth="1"/>
    <col min="4" max="4" width="10.7109375" customWidth="1"/>
    <col min="5" max="5" width="11.7109375" customWidth="1"/>
    <col min="6" max="6" width="11.28515625" customWidth="1"/>
    <col min="7" max="7" width="11.42578125" customWidth="1"/>
    <col min="8" max="9" width="10.28515625" customWidth="1"/>
    <col min="10" max="11" width="13.7109375" customWidth="1"/>
    <col min="12" max="12" width="12.42578125" customWidth="1"/>
    <col min="13" max="13" width="11.140625" customWidth="1"/>
  </cols>
  <sheetData>
    <row r="1" spans="1:13" ht="26.25" x14ac:dyDescent="0.4">
      <c r="A1" s="166"/>
      <c r="B1" s="166"/>
      <c r="C1" s="166"/>
      <c r="E1" s="3" t="s">
        <v>3</v>
      </c>
    </row>
    <row r="2" spans="1:13" ht="15.6" customHeight="1" x14ac:dyDescent="0.25">
      <c r="A2" s="166"/>
      <c r="B2" s="166"/>
      <c r="C2" s="166"/>
    </row>
    <row r="3" spans="1:13" ht="15.6" customHeight="1" x14ac:dyDescent="0.25">
      <c r="A3" s="166"/>
      <c r="B3" s="166"/>
      <c r="C3" s="166"/>
    </row>
    <row r="4" spans="1:13" ht="15.6" customHeight="1" x14ac:dyDescent="0.25">
      <c r="A4" s="166"/>
      <c r="B4" s="166"/>
      <c r="C4" s="166"/>
    </row>
    <row r="5" spans="1:13" ht="15.6" customHeight="1" x14ac:dyDescent="0.25">
      <c r="A5" s="166"/>
      <c r="B5" s="166"/>
      <c r="C5" s="166"/>
    </row>
    <row r="6" spans="1:13" ht="15.6" customHeight="1" x14ac:dyDescent="0.25">
      <c r="A6" s="21" t="s">
        <v>62</v>
      </c>
      <c r="B6"/>
    </row>
    <row r="7" spans="1:13" s="18" customFormat="1" ht="15.6" customHeight="1" x14ac:dyDescent="0.25">
      <c r="B7" s="19"/>
      <c r="C7" s="19"/>
      <c r="D7" s="19"/>
      <c r="E7" s="19"/>
      <c r="F7" s="19"/>
      <c r="G7" s="19"/>
      <c r="H7" s="20"/>
      <c r="I7" s="20"/>
      <c r="J7" s="20"/>
      <c r="K7" s="20"/>
      <c r="L7" s="20"/>
      <c r="M7" s="20"/>
    </row>
    <row r="8" spans="1:13" ht="15.6" customHeight="1" x14ac:dyDescent="0.25">
      <c r="A8" s="31" t="s">
        <v>52</v>
      </c>
    </row>
    <row r="9" spans="1:13" ht="12" customHeight="1" thickBot="1" x14ac:dyDescent="0.3">
      <c r="A9" s="31" t="s">
        <v>92</v>
      </c>
    </row>
    <row r="10" spans="1:13" s="1" customFormat="1" ht="93.75" customHeight="1" thickBot="1" x14ac:dyDescent="0.3">
      <c r="A10" s="32" t="s">
        <v>41</v>
      </c>
      <c r="B10" s="33" t="s">
        <v>42</v>
      </c>
      <c r="C10" s="33" t="s">
        <v>46</v>
      </c>
      <c r="D10" s="33" t="s">
        <v>45</v>
      </c>
      <c r="E10" s="33" t="s">
        <v>44</v>
      </c>
      <c r="F10" s="33" t="s">
        <v>43</v>
      </c>
      <c r="G10" s="33" t="s">
        <v>47</v>
      </c>
      <c r="H10" s="34" t="s">
        <v>48</v>
      </c>
      <c r="I10" s="34" t="s">
        <v>49</v>
      </c>
      <c r="J10" s="33" t="s">
        <v>50</v>
      </c>
      <c r="K10" s="33" t="s">
        <v>51</v>
      </c>
      <c r="L10" s="35" t="s">
        <v>90</v>
      </c>
      <c r="M10" s="36" t="s">
        <v>59</v>
      </c>
    </row>
    <row r="11" spans="1:13" ht="14.85" customHeight="1" x14ac:dyDescent="0.25">
      <c r="A11" s="170"/>
      <c r="B11" s="123" t="s">
        <v>33</v>
      </c>
      <c r="C11" s="27">
        <f t="shared" ref="C11:C12" si="0">M11*1.046</f>
        <v>410.03200000000004</v>
      </c>
      <c r="D11" s="6">
        <f t="shared" ref="D11:D12" si="1">M11*1.046</f>
        <v>410.03200000000004</v>
      </c>
      <c r="E11" s="16">
        <f t="shared" ref="E11:E12" si="2">M11*1.068</f>
        <v>418.65600000000001</v>
      </c>
      <c r="F11" s="6">
        <f t="shared" ref="F11:F12" si="3">M11*1.077</f>
        <v>422.18399999999997</v>
      </c>
      <c r="G11" s="16">
        <f>F11*0.982</f>
        <v>414.58468799999997</v>
      </c>
      <c r="H11" s="6">
        <f t="shared" ref="H11:H12" si="4">M11*1.174</f>
        <v>460.20799999999997</v>
      </c>
      <c r="I11" s="16"/>
      <c r="J11" s="6"/>
      <c r="K11" s="16"/>
      <c r="L11" s="6"/>
      <c r="M11" s="7">
        <v>392</v>
      </c>
    </row>
    <row r="12" spans="1:13" ht="14.85" customHeight="1" x14ac:dyDescent="0.25">
      <c r="A12" s="171"/>
      <c r="B12" s="124" t="s">
        <v>34</v>
      </c>
      <c r="C12" s="17">
        <f t="shared" si="0"/>
        <v>447.68800000000005</v>
      </c>
      <c r="D12" s="8">
        <f t="shared" si="1"/>
        <v>447.68800000000005</v>
      </c>
      <c r="E12" s="14">
        <f t="shared" si="2"/>
        <v>457.10400000000004</v>
      </c>
      <c r="F12" s="8">
        <f t="shared" si="3"/>
        <v>460.95599999999996</v>
      </c>
      <c r="G12" s="14">
        <f t="shared" ref="G12:G59" si="5">F12*0.982</f>
        <v>452.65879199999995</v>
      </c>
      <c r="H12" s="8">
        <f t="shared" si="4"/>
        <v>502.47199999999998</v>
      </c>
      <c r="I12" s="14"/>
      <c r="J12" s="8"/>
      <c r="K12" s="14"/>
      <c r="L12" s="8"/>
      <c r="M12" s="9">
        <v>428</v>
      </c>
    </row>
    <row r="13" spans="1:13" ht="14.85" customHeight="1" x14ac:dyDescent="0.25">
      <c r="A13" s="171"/>
      <c r="B13" s="124" t="s">
        <v>35</v>
      </c>
      <c r="C13" s="17">
        <f>M13*1.046</f>
        <v>474.88400000000001</v>
      </c>
      <c r="D13" s="8">
        <f>M13*1.046</f>
        <v>474.88400000000001</v>
      </c>
      <c r="E13" s="14">
        <f>M13*1.068</f>
        <v>484.87200000000001</v>
      </c>
      <c r="F13" s="8">
        <f>M13*1.077</f>
        <v>488.95799999999997</v>
      </c>
      <c r="G13" s="14">
        <f t="shared" si="5"/>
        <v>480.15675599999997</v>
      </c>
      <c r="H13" s="8">
        <f>M13*1.174</f>
        <v>532.99599999999998</v>
      </c>
      <c r="I13" s="14"/>
      <c r="J13" s="8"/>
      <c r="K13" s="14"/>
      <c r="L13" s="8"/>
      <c r="M13" s="10">
        <v>454</v>
      </c>
    </row>
    <row r="14" spans="1:13" ht="14.85" customHeight="1" x14ac:dyDescent="0.25">
      <c r="A14" s="171"/>
      <c r="B14" s="124" t="s">
        <v>36</v>
      </c>
      <c r="C14" s="17"/>
      <c r="D14" s="8">
        <f t="shared" ref="D14:D61" si="6">M14*1.046</f>
        <v>512.54</v>
      </c>
      <c r="E14" s="14"/>
      <c r="F14" s="8">
        <f t="shared" ref="F14:F61" si="7">M14*1.077</f>
        <v>527.73</v>
      </c>
      <c r="G14" s="14">
        <f t="shared" si="5"/>
        <v>518.23086000000001</v>
      </c>
      <c r="H14" s="8">
        <f t="shared" ref="H14:H59" si="8">M14*1.174</f>
        <v>575.26</v>
      </c>
      <c r="I14" s="14">
        <f t="shared" ref="I14:I18" si="9">M14*1.386</f>
        <v>679.14</v>
      </c>
      <c r="J14" s="8"/>
      <c r="K14" s="14"/>
      <c r="L14" s="8"/>
      <c r="M14" s="10">
        <v>490</v>
      </c>
    </row>
    <row r="15" spans="1:13" ht="14.85" customHeight="1" x14ac:dyDescent="0.25">
      <c r="A15" s="171"/>
      <c r="B15" s="124" t="s">
        <v>37</v>
      </c>
      <c r="C15" s="17"/>
      <c r="D15" s="8">
        <f t="shared" si="6"/>
        <v>596.22</v>
      </c>
      <c r="E15" s="29"/>
      <c r="F15" s="8">
        <f t="shared" si="7"/>
        <v>613.89</v>
      </c>
      <c r="G15" s="14">
        <f t="shared" si="5"/>
        <v>602.83997999999997</v>
      </c>
      <c r="H15" s="8">
        <f t="shared" si="8"/>
        <v>669.18</v>
      </c>
      <c r="I15" s="14">
        <f t="shared" si="9"/>
        <v>790.02</v>
      </c>
      <c r="J15" s="8"/>
      <c r="K15" s="14"/>
      <c r="L15" s="8"/>
      <c r="M15" s="10">
        <v>570</v>
      </c>
    </row>
    <row r="16" spans="1:13" ht="14.85" customHeight="1" x14ac:dyDescent="0.25">
      <c r="A16" s="171"/>
      <c r="B16" s="124" t="s">
        <v>38</v>
      </c>
      <c r="C16" s="17"/>
      <c r="D16" s="8">
        <f t="shared" si="6"/>
        <v>625.50800000000004</v>
      </c>
      <c r="E16" s="29"/>
      <c r="F16" s="8">
        <f t="shared" si="7"/>
        <v>644.04599999999994</v>
      </c>
      <c r="G16" s="14">
        <f t="shared" si="5"/>
        <v>632.45317199999988</v>
      </c>
      <c r="H16" s="8">
        <f t="shared" si="8"/>
        <v>702.05199999999991</v>
      </c>
      <c r="I16" s="14">
        <f t="shared" si="9"/>
        <v>828.82799999999997</v>
      </c>
      <c r="J16" s="8"/>
      <c r="K16" s="14"/>
      <c r="L16" s="8"/>
      <c r="M16" s="10">
        <v>598</v>
      </c>
    </row>
    <row r="17" spans="1:13" ht="14.85" customHeight="1" x14ac:dyDescent="0.25">
      <c r="A17" s="172"/>
      <c r="B17" s="124" t="s">
        <v>39</v>
      </c>
      <c r="C17" s="17"/>
      <c r="D17" s="8">
        <f t="shared" si="6"/>
        <v>658.98</v>
      </c>
      <c r="E17" s="29"/>
      <c r="F17" s="8">
        <f t="shared" si="7"/>
        <v>678.51</v>
      </c>
      <c r="G17" s="14">
        <f t="shared" si="5"/>
        <v>666.29682000000003</v>
      </c>
      <c r="H17" s="8">
        <f t="shared" si="8"/>
        <v>739.62</v>
      </c>
      <c r="I17" s="14">
        <f t="shared" si="9"/>
        <v>873.18</v>
      </c>
      <c r="J17" s="8"/>
      <c r="K17" s="14"/>
      <c r="L17" s="8"/>
      <c r="M17" s="9">
        <v>630</v>
      </c>
    </row>
    <row r="18" spans="1:13" ht="14.85" customHeight="1" thickBot="1" x14ac:dyDescent="0.3">
      <c r="A18" s="25"/>
      <c r="B18" s="125" t="s">
        <v>40</v>
      </c>
      <c r="C18" s="28"/>
      <c r="D18" s="11"/>
      <c r="E18" s="30"/>
      <c r="F18" s="11"/>
      <c r="G18" s="15"/>
      <c r="H18" s="11">
        <f t="shared" si="8"/>
        <v>845.28</v>
      </c>
      <c r="I18" s="15">
        <f t="shared" si="9"/>
        <v>997.92</v>
      </c>
      <c r="J18" s="11"/>
      <c r="K18" s="15"/>
      <c r="L18" s="11"/>
      <c r="M18" s="12">
        <v>720</v>
      </c>
    </row>
    <row r="19" spans="1:13" ht="14.85" customHeight="1" x14ac:dyDescent="0.25">
      <c r="A19" s="170"/>
      <c r="B19" s="123">
        <v>0.37</v>
      </c>
      <c r="C19" s="27">
        <f t="shared" ref="C19:C61" si="10">M19*1.046</f>
        <v>468.608</v>
      </c>
      <c r="D19" s="6">
        <f t="shared" si="6"/>
        <v>468.608</v>
      </c>
      <c r="E19" s="16">
        <f t="shared" ref="E19:E61" si="11">M19*1.068</f>
        <v>478.46400000000006</v>
      </c>
      <c r="F19" s="6">
        <f t="shared" si="7"/>
        <v>482.49599999999998</v>
      </c>
      <c r="G19" s="16">
        <f t="shared" si="5"/>
        <v>473.81107199999997</v>
      </c>
      <c r="H19" s="6">
        <f t="shared" si="8"/>
        <v>525.952</v>
      </c>
      <c r="I19" s="16"/>
      <c r="J19" s="6">
        <f>M19*1.092</f>
        <v>489.21600000000001</v>
      </c>
      <c r="K19" s="16">
        <f>M19*1.092</f>
        <v>489.21600000000001</v>
      </c>
      <c r="L19" s="6"/>
      <c r="M19" s="7">
        <v>448</v>
      </c>
    </row>
    <row r="20" spans="1:13" ht="14.85" customHeight="1" x14ac:dyDescent="0.25">
      <c r="A20" s="171"/>
      <c r="B20" s="124">
        <v>0.45</v>
      </c>
      <c r="C20" s="17">
        <f t="shared" si="10"/>
        <v>561.702</v>
      </c>
      <c r="D20" s="8">
        <f t="shared" si="6"/>
        <v>561.702</v>
      </c>
      <c r="E20" s="14">
        <f t="shared" si="11"/>
        <v>573.51600000000008</v>
      </c>
      <c r="F20" s="8">
        <f t="shared" si="7"/>
        <v>578.34899999999993</v>
      </c>
      <c r="G20" s="14">
        <f t="shared" si="5"/>
        <v>567.93871799999988</v>
      </c>
      <c r="H20" s="8">
        <f t="shared" si="8"/>
        <v>630.43799999999999</v>
      </c>
      <c r="I20" s="14"/>
      <c r="J20" s="8">
        <f>M20*1.092</f>
        <v>586.404</v>
      </c>
      <c r="K20" s="14">
        <f t="shared" ref="K20:K59" si="12">M20*1.092</f>
        <v>586.404</v>
      </c>
      <c r="L20" s="133">
        <f>M20*1.17*0.417</f>
        <v>261.99692999999996</v>
      </c>
      <c r="M20" s="9">
        <v>537</v>
      </c>
    </row>
    <row r="21" spans="1:13" ht="14.85" customHeight="1" x14ac:dyDescent="0.25">
      <c r="A21" s="171"/>
      <c r="B21" s="124">
        <v>0.5</v>
      </c>
      <c r="C21" s="17"/>
      <c r="D21" s="8"/>
      <c r="E21" s="14"/>
      <c r="F21" s="8"/>
      <c r="G21" s="14"/>
      <c r="H21" s="8"/>
      <c r="I21" s="14"/>
      <c r="J21" s="8"/>
      <c r="K21" s="14"/>
      <c r="L21" s="133"/>
      <c r="M21" s="9"/>
    </row>
    <row r="22" spans="1:13" ht="14.85" customHeight="1" thickBot="1" x14ac:dyDescent="0.3">
      <c r="A22" s="173"/>
      <c r="B22" s="125" t="s">
        <v>1</v>
      </c>
      <c r="C22" s="28"/>
      <c r="D22" s="11"/>
      <c r="E22" s="15"/>
      <c r="F22" s="11"/>
      <c r="G22" s="15"/>
      <c r="H22" s="11"/>
      <c r="I22" s="15"/>
      <c r="J22" s="11"/>
      <c r="K22" s="15"/>
      <c r="L22" s="134"/>
      <c r="M22" s="12"/>
    </row>
    <row r="23" spans="1:13" ht="14.85" customHeight="1" x14ac:dyDescent="0.25">
      <c r="A23" s="170"/>
      <c r="B23" s="123">
        <v>0.37</v>
      </c>
      <c r="C23" s="27">
        <f t="shared" si="10"/>
        <v>468.608</v>
      </c>
      <c r="D23" s="6">
        <f t="shared" si="6"/>
        <v>468.608</v>
      </c>
      <c r="E23" s="16">
        <f t="shared" si="11"/>
        <v>478.46400000000006</v>
      </c>
      <c r="F23" s="6">
        <f t="shared" si="7"/>
        <v>482.49599999999998</v>
      </c>
      <c r="G23" s="16">
        <f t="shared" si="5"/>
        <v>473.81107199999997</v>
      </c>
      <c r="H23" s="6">
        <f t="shared" si="8"/>
        <v>525.952</v>
      </c>
      <c r="I23" s="16"/>
      <c r="J23" s="6">
        <f t="shared" ref="J23:J59" si="13">M23*1.092</f>
        <v>489.21600000000001</v>
      </c>
      <c r="K23" s="16">
        <f t="shared" si="12"/>
        <v>489.21600000000001</v>
      </c>
      <c r="L23" s="135"/>
      <c r="M23" s="7">
        <v>448</v>
      </c>
    </row>
    <row r="24" spans="1:13" ht="14.85" customHeight="1" x14ac:dyDescent="0.25">
      <c r="A24" s="171"/>
      <c r="B24" s="124">
        <v>0.45</v>
      </c>
      <c r="C24" s="17">
        <f t="shared" si="10"/>
        <v>561.702</v>
      </c>
      <c r="D24" s="8">
        <f t="shared" si="6"/>
        <v>561.702</v>
      </c>
      <c r="E24" s="14">
        <f t="shared" si="11"/>
        <v>573.51600000000008</v>
      </c>
      <c r="F24" s="8">
        <f t="shared" si="7"/>
        <v>578.34899999999993</v>
      </c>
      <c r="G24" s="14">
        <f t="shared" si="5"/>
        <v>567.93871799999988</v>
      </c>
      <c r="H24" s="8">
        <f t="shared" si="8"/>
        <v>630.43799999999999</v>
      </c>
      <c r="I24" s="14"/>
      <c r="J24" s="8">
        <f t="shared" si="13"/>
        <v>586.404</v>
      </c>
      <c r="K24" s="14">
        <f t="shared" si="12"/>
        <v>586.404</v>
      </c>
      <c r="L24" s="133">
        <f>M24*1.17*0.417</f>
        <v>261.99692999999996</v>
      </c>
      <c r="M24" s="9">
        <v>537</v>
      </c>
    </row>
    <row r="25" spans="1:13" ht="14.85" customHeight="1" x14ac:dyDescent="0.25">
      <c r="A25" s="171"/>
      <c r="B25" s="126">
        <v>0.5</v>
      </c>
      <c r="C25" s="17"/>
      <c r="D25" s="8"/>
      <c r="E25" s="14"/>
      <c r="F25" s="8"/>
      <c r="G25" s="14"/>
      <c r="H25" s="8"/>
      <c r="I25" s="14"/>
      <c r="J25" s="8"/>
      <c r="K25" s="14"/>
      <c r="L25" s="133"/>
      <c r="M25" s="9"/>
    </row>
    <row r="26" spans="1:13" ht="14.85" customHeight="1" x14ac:dyDescent="0.25">
      <c r="A26" s="171"/>
      <c r="B26" s="126">
        <v>0.6</v>
      </c>
      <c r="C26" s="17"/>
      <c r="D26" s="8">
        <f t="shared" si="6"/>
        <v>726.97</v>
      </c>
      <c r="E26" s="14"/>
      <c r="F26" s="8">
        <f t="shared" si="7"/>
        <v>748.51499999999999</v>
      </c>
      <c r="G26" s="14">
        <f t="shared" si="5"/>
        <v>735.04173000000003</v>
      </c>
      <c r="H26" s="8">
        <f t="shared" si="8"/>
        <v>815.93</v>
      </c>
      <c r="I26" s="14"/>
      <c r="J26" s="8"/>
      <c r="K26" s="14"/>
      <c r="L26" s="133"/>
      <c r="M26" s="9">
        <v>695</v>
      </c>
    </row>
    <row r="27" spans="1:13" ht="14.85" customHeight="1" x14ac:dyDescent="0.25">
      <c r="A27" s="171"/>
      <c r="B27" s="124" t="s">
        <v>1</v>
      </c>
      <c r="C27" s="17">
        <f t="shared" si="10"/>
        <v>687.22199999999998</v>
      </c>
      <c r="D27" s="8">
        <f t="shared" si="6"/>
        <v>687.22199999999998</v>
      </c>
      <c r="E27" s="14">
        <f t="shared" si="11"/>
        <v>701.67600000000004</v>
      </c>
      <c r="F27" s="8">
        <f t="shared" si="7"/>
        <v>707.58899999999994</v>
      </c>
      <c r="G27" s="14">
        <f t="shared" si="5"/>
        <v>694.85239799999988</v>
      </c>
      <c r="H27" s="8">
        <f t="shared" si="8"/>
        <v>771.31799999999998</v>
      </c>
      <c r="I27" s="14"/>
      <c r="J27" s="8">
        <f t="shared" si="13"/>
        <v>717.44400000000007</v>
      </c>
      <c r="K27" s="14">
        <f t="shared" si="12"/>
        <v>717.44400000000007</v>
      </c>
      <c r="L27" s="133">
        <f t="shared" ref="L27" si="14">M27*1.17*0.417</f>
        <v>320.54372999999998</v>
      </c>
      <c r="M27" s="9">
        <v>657</v>
      </c>
    </row>
    <row r="28" spans="1:13" ht="14.85" customHeight="1" thickBot="1" x14ac:dyDescent="0.3">
      <c r="A28" s="173"/>
      <c r="B28" s="125" t="s">
        <v>14</v>
      </c>
      <c r="C28" s="28"/>
      <c r="D28" s="11"/>
      <c r="E28" s="15"/>
      <c r="F28" s="11"/>
      <c r="G28" s="15"/>
      <c r="H28" s="11"/>
      <c r="I28" s="15"/>
      <c r="J28" s="11"/>
      <c r="K28" s="15"/>
      <c r="L28" s="134"/>
      <c r="M28" s="12"/>
    </row>
    <row r="29" spans="1:13" ht="18" customHeight="1" x14ac:dyDescent="0.25">
      <c r="A29" s="174"/>
      <c r="B29" s="123">
        <v>0.37</v>
      </c>
      <c r="C29" s="27">
        <f t="shared" si="10"/>
        <v>468.608</v>
      </c>
      <c r="D29" s="6">
        <f t="shared" si="6"/>
        <v>468.608</v>
      </c>
      <c r="E29" s="16">
        <f t="shared" si="11"/>
        <v>478.46400000000006</v>
      </c>
      <c r="F29" s="6">
        <f t="shared" si="7"/>
        <v>482.49599999999998</v>
      </c>
      <c r="G29" s="16">
        <f t="shared" si="5"/>
        <v>473.81107199999997</v>
      </c>
      <c r="H29" s="6">
        <f t="shared" si="8"/>
        <v>525.952</v>
      </c>
      <c r="I29" s="16"/>
      <c r="J29" s="6">
        <f t="shared" si="13"/>
        <v>489.21600000000001</v>
      </c>
      <c r="K29" s="16">
        <f t="shared" si="12"/>
        <v>489.21600000000001</v>
      </c>
      <c r="L29" s="135"/>
      <c r="M29" s="7">
        <v>448</v>
      </c>
    </row>
    <row r="30" spans="1:13" ht="18" customHeight="1" x14ac:dyDescent="0.25">
      <c r="A30" s="175"/>
      <c r="B30" s="124">
        <v>0.45</v>
      </c>
      <c r="C30" s="17">
        <f t="shared" si="10"/>
        <v>561.702</v>
      </c>
      <c r="D30" s="8">
        <f t="shared" si="6"/>
        <v>561.702</v>
      </c>
      <c r="E30" s="14">
        <f t="shared" si="11"/>
        <v>573.51600000000008</v>
      </c>
      <c r="F30" s="8">
        <f t="shared" si="7"/>
        <v>578.34899999999993</v>
      </c>
      <c r="G30" s="14">
        <f t="shared" si="5"/>
        <v>567.93871799999988</v>
      </c>
      <c r="H30" s="8">
        <f t="shared" si="8"/>
        <v>630.43799999999999</v>
      </c>
      <c r="I30" s="14"/>
      <c r="J30" s="8">
        <f t="shared" si="13"/>
        <v>586.404</v>
      </c>
      <c r="K30" s="14">
        <f t="shared" si="12"/>
        <v>586.404</v>
      </c>
      <c r="L30" s="133">
        <f>M30*1.17*0.417</f>
        <v>261.99692999999996</v>
      </c>
      <c r="M30" s="9">
        <v>537</v>
      </c>
    </row>
    <row r="31" spans="1:13" ht="18" customHeight="1" thickBot="1" x14ac:dyDescent="0.3">
      <c r="A31" s="175"/>
      <c r="B31" s="126">
        <v>0.5</v>
      </c>
      <c r="C31" s="17"/>
      <c r="D31" s="8"/>
      <c r="E31" s="14"/>
      <c r="F31" s="8"/>
      <c r="G31" s="14"/>
      <c r="H31" s="8"/>
      <c r="I31" s="14"/>
      <c r="J31" s="8"/>
      <c r="K31" s="14"/>
      <c r="L31" s="133"/>
      <c r="M31" s="9"/>
    </row>
    <row r="32" spans="1:13" ht="14.85" customHeight="1" x14ac:dyDescent="0.25">
      <c r="A32" s="170"/>
      <c r="B32" s="127">
        <v>0.37</v>
      </c>
      <c r="C32" s="27">
        <f t="shared" si="10"/>
        <v>468.608</v>
      </c>
      <c r="D32" s="6">
        <f t="shared" si="6"/>
        <v>468.608</v>
      </c>
      <c r="E32" s="16">
        <f t="shared" si="11"/>
        <v>478.46400000000006</v>
      </c>
      <c r="F32" s="6">
        <f t="shared" si="7"/>
        <v>482.49599999999998</v>
      </c>
      <c r="G32" s="16">
        <f t="shared" si="5"/>
        <v>473.81107199999997</v>
      </c>
      <c r="H32" s="6">
        <f t="shared" si="8"/>
        <v>525.952</v>
      </c>
      <c r="I32" s="16"/>
      <c r="J32" s="6">
        <f t="shared" si="13"/>
        <v>489.21600000000001</v>
      </c>
      <c r="K32" s="16">
        <f t="shared" si="12"/>
        <v>489.21600000000001</v>
      </c>
      <c r="L32" s="135"/>
      <c r="M32" s="7">
        <v>448</v>
      </c>
    </row>
    <row r="33" spans="1:13" ht="14.85" customHeight="1" x14ac:dyDescent="0.25">
      <c r="A33" s="171"/>
      <c r="B33" s="126">
        <v>0.45</v>
      </c>
      <c r="C33" s="17">
        <f t="shared" si="10"/>
        <v>561.702</v>
      </c>
      <c r="D33" s="8">
        <f t="shared" si="6"/>
        <v>561.702</v>
      </c>
      <c r="E33" s="14">
        <f t="shared" si="11"/>
        <v>573.51600000000008</v>
      </c>
      <c r="F33" s="8">
        <f t="shared" si="7"/>
        <v>578.34899999999993</v>
      </c>
      <c r="G33" s="14">
        <f t="shared" si="5"/>
        <v>567.93871799999988</v>
      </c>
      <c r="H33" s="8">
        <f t="shared" si="8"/>
        <v>630.43799999999999</v>
      </c>
      <c r="I33" s="14"/>
      <c r="J33" s="8">
        <f t="shared" si="13"/>
        <v>586.404</v>
      </c>
      <c r="K33" s="14">
        <f t="shared" si="12"/>
        <v>586.404</v>
      </c>
      <c r="L33" s="133">
        <f>M33*1.17*0.417</f>
        <v>261.99692999999996</v>
      </c>
      <c r="M33" s="9">
        <v>537</v>
      </c>
    </row>
    <row r="34" spans="1:13" ht="14.85" customHeight="1" x14ac:dyDescent="0.25">
      <c r="A34" s="171"/>
      <c r="B34" s="126" t="s">
        <v>29</v>
      </c>
      <c r="C34" s="17">
        <f t="shared" si="10"/>
        <v>669.44</v>
      </c>
      <c r="D34" s="8">
        <f t="shared" si="6"/>
        <v>669.44</v>
      </c>
      <c r="E34" s="14">
        <f t="shared" si="11"/>
        <v>683.52</v>
      </c>
      <c r="F34" s="8">
        <f t="shared" si="7"/>
        <v>689.28</v>
      </c>
      <c r="G34" s="14"/>
      <c r="H34" s="8"/>
      <c r="I34" s="14"/>
      <c r="J34" s="8"/>
      <c r="K34" s="14"/>
      <c r="L34" s="133">
        <f>M34*1.17*0.417</f>
        <v>312.24959999999999</v>
      </c>
      <c r="M34" s="9">
        <v>640</v>
      </c>
    </row>
    <row r="35" spans="1:13" ht="14.85" customHeight="1" x14ac:dyDescent="0.25">
      <c r="A35" s="171"/>
      <c r="B35" s="126">
        <v>0.7</v>
      </c>
      <c r="C35" s="17"/>
      <c r="D35" s="8">
        <f t="shared" si="6"/>
        <v>817.97199999999998</v>
      </c>
      <c r="E35" s="14"/>
      <c r="F35" s="8">
        <f t="shared" si="7"/>
        <v>842.21399999999994</v>
      </c>
      <c r="G35" s="14">
        <f t="shared" si="5"/>
        <v>827.05414799999994</v>
      </c>
      <c r="H35" s="8">
        <f t="shared" si="8"/>
        <v>918.06799999999998</v>
      </c>
      <c r="I35" s="14"/>
      <c r="J35" s="8"/>
      <c r="K35" s="14"/>
      <c r="L35" s="133"/>
      <c r="M35" s="9">
        <v>782</v>
      </c>
    </row>
    <row r="36" spans="1:13" ht="14.85" customHeight="1" x14ac:dyDescent="0.25">
      <c r="A36" s="171"/>
      <c r="B36" s="124" t="s">
        <v>1</v>
      </c>
      <c r="C36" s="17">
        <f t="shared" si="10"/>
        <v>687.22199999999998</v>
      </c>
      <c r="D36" s="8">
        <f t="shared" si="6"/>
        <v>687.22199999999998</v>
      </c>
      <c r="E36" s="14">
        <f t="shared" si="11"/>
        <v>701.67600000000004</v>
      </c>
      <c r="F36" s="8">
        <f t="shared" si="7"/>
        <v>707.58899999999994</v>
      </c>
      <c r="G36" s="14">
        <f t="shared" si="5"/>
        <v>694.85239799999988</v>
      </c>
      <c r="H36" s="8">
        <f t="shared" si="8"/>
        <v>771.31799999999998</v>
      </c>
      <c r="I36" s="14"/>
      <c r="J36" s="8">
        <f t="shared" si="13"/>
        <v>717.44400000000007</v>
      </c>
      <c r="K36" s="14">
        <f t="shared" si="12"/>
        <v>717.44400000000007</v>
      </c>
      <c r="L36" s="133">
        <f t="shared" ref="L36" si="15">M36*1.17*0.417</f>
        <v>320.54372999999998</v>
      </c>
      <c r="M36" s="9">
        <v>657</v>
      </c>
    </row>
    <row r="37" spans="1:13" ht="14.85" customHeight="1" thickBot="1" x14ac:dyDescent="0.3">
      <c r="A37" s="173"/>
      <c r="B37" s="125" t="s">
        <v>14</v>
      </c>
      <c r="C37" s="28"/>
      <c r="D37" s="11"/>
      <c r="E37" s="15"/>
      <c r="F37" s="11"/>
      <c r="G37" s="15"/>
      <c r="H37" s="11"/>
      <c r="I37" s="15"/>
      <c r="J37" s="11"/>
      <c r="K37" s="15"/>
      <c r="L37" s="134"/>
      <c r="M37" s="12"/>
    </row>
    <row r="38" spans="1:13" ht="14.85" customHeight="1" x14ac:dyDescent="0.25">
      <c r="A38" s="170"/>
      <c r="B38" s="123">
        <v>0.45</v>
      </c>
      <c r="C38" s="27"/>
      <c r="D38" s="6"/>
      <c r="E38" s="16"/>
      <c r="F38" s="6"/>
      <c r="G38" s="16"/>
      <c r="H38" s="6"/>
      <c r="I38" s="16"/>
      <c r="J38" s="6"/>
      <c r="K38" s="16"/>
      <c r="L38" s="135" t="s">
        <v>58</v>
      </c>
      <c r="M38" s="7"/>
    </row>
    <row r="39" spans="1:13" ht="14.85" customHeight="1" x14ac:dyDescent="0.25">
      <c r="A39" s="171"/>
      <c r="B39" s="124" t="s">
        <v>32</v>
      </c>
      <c r="C39" s="17"/>
      <c r="D39" s="8"/>
      <c r="E39" s="14"/>
      <c r="F39" s="8"/>
      <c r="G39" s="14"/>
      <c r="H39" s="8"/>
      <c r="I39" s="14"/>
      <c r="J39" s="8"/>
      <c r="K39" s="14"/>
      <c r="L39" s="133"/>
      <c r="M39" s="9"/>
    </row>
    <row r="40" spans="1:13" ht="14.85" customHeight="1" x14ac:dyDescent="0.25">
      <c r="A40" s="171"/>
      <c r="B40" s="124" t="s">
        <v>1</v>
      </c>
      <c r="C40" s="17">
        <f t="shared" si="10"/>
        <v>687.22199999999998</v>
      </c>
      <c r="D40" s="8">
        <f t="shared" si="6"/>
        <v>687.22199999999998</v>
      </c>
      <c r="E40" s="14">
        <f t="shared" si="11"/>
        <v>701.67600000000004</v>
      </c>
      <c r="F40" s="8">
        <f t="shared" si="7"/>
        <v>707.58899999999994</v>
      </c>
      <c r="G40" s="14">
        <f t="shared" si="5"/>
        <v>694.85239799999988</v>
      </c>
      <c r="H40" s="8">
        <f t="shared" si="8"/>
        <v>771.31799999999998</v>
      </c>
      <c r="I40" s="14"/>
      <c r="J40" s="8">
        <f t="shared" si="13"/>
        <v>717.44400000000007</v>
      </c>
      <c r="K40" s="14">
        <f t="shared" si="12"/>
        <v>717.44400000000007</v>
      </c>
      <c r="L40" s="133">
        <f>M40*1.17*0.417</f>
        <v>320.54372999999998</v>
      </c>
      <c r="M40" s="9">
        <v>657</v>
      </c>
    </row>
    <row r="41" spans="1:13" ht="14.85" customHeight="1" thickBot="1" x14ac:dyDescent="0.3">
      <c r="A41" s="173"/>
      <c r="B41" s="125" t="s">
        <v>14</v>
      </c>
      <c r="C41" s="28"/>
      <c r="D41" s="11"/>
      <c r="E41" s="15"/>
      <c r="F41" s="11"/>
      <c r="G41" s="15"/>
      <c r="H41" s="11"/>
      <c r="I41" s="15"/>
      <c r="J41" s="11"/>
      <c r="K41" s="15"/>
      <c r="L41" s="134"/>
      <c r="M41" s="12"/>
    </row>
    <row r="42" spans="1:13" ht="14.85" customHeight="1" x14ac:dyDescent="0.25">
      <c r="A42" s="170"/>
      <c r="B42" s="127">
        <v>0.37</v>
      </c>
      <c r="C42" s="27">
        <f t="shared" si="10"/>
        <v>468.608</v>
      </c>
      <c r="D42" s="6">
        <f t="shared" si="6"/>
        <v>468.608</v>
      </c>
      <c r="E42" s="16">
        <f t="shared" si="11"/>
        <v>478.46400000000006</v>
      </c>
      <c r="F42" s="6">
        <f t="shared" si="7"/>
        <v>482.49599999999998</v>
      </c>
      <c r="G42" s="16">
        <f t="shared" si="5"/>
        <v>473.81107199999997</v>
      </c>
      <c r="H42" s="6">
        <f t="shared" si="8"/>
        <v>525.952</v>
      </c>
      <c r="I42" s="16"/>
      <c r="J42" s="6">
        <f t="shared" si="13"/>
        <v>489.21600000000001</v>
      </c>
      <c r="K42" s="16">
        <f t="shared" si="12"/>
        <v>489.21600000000001</v>
      </c>
      <c r="L42" s="135"/>
      <c r="M42" s="7">
        <v>448</v>
      </c>
    </row>
    <row r="43" spans="1:13" ht="14.85" customHeight="1" x14ac:dyDescent="0.25">
      <c r="A43" s="171"/>
      <c r="B43" s="126">
        <v>0.4</v>
      </c>
      <c r="C43" s="17">
        <f t="shared" si="10"/>
        <v>517.77</v>
      </c>
      <c r="D43" s="8">
        <f t="shared" si="6"/>
        <v>517.77</v>
      </c>
      <c r="E43" s="14">
        <f t="shared" si="11"/>
        <v>528.66000000000008</v>
      </c>
      <c r="F43" s="8">
        <f t="shared" si="7"/>
        <v>533.11500000000001</v>
      </c>
      <c r="G43" s="14">
        <f t="shared" si="5"/>
        <v>523.51892999999995</v>
      </c>
      <c r="H43" s="8">
        <f t="shared" si="8"/>
        <v>581.13</v>
      </c>
      <c r="I43" s="14"/>
      <c r="J43" s="8">
        <f t="shared" si="13"/>
        <v>540.54000000000008</v>
      </c>
      <c r="K43" s="14">
        <f t="shared" si="12"/>
        <v>540.54000000000008</v>
      </c>
      <c r="L43" s="133"/>
      <c r="M43" s="9">
        <v>495</v>
      </c>
    </row>
    <row r="44" spans="1:13" ht="14.85" customHeight="1" x14ac:dyDescent="0.25">
      <c r="A44" s="171"/>
      <c r="B44" s="126">
        <v>0.45</v>
      </c>
      <c r="C44" s="17">
        <f t="shared" si="10"/>
        <v>561.702</v>
      </c>
      <c r="D44" s="8">
        <f t="shared" si="6"/>
        <v>561.702</v>
      </c>
      <c r="E44" s="14">
        <f t="shared" si="11"/>
        <v>573.51600000000008</v>
      </c>
      <c r="F44" s="8">
        <f t="shared" si="7"/>
        <v>578.34899999999993</v>
      </c>
      <c r="G44" s="14">
        <f t="shared" si="5"/>
        <v>567.93871799999988</v>
      </c>
      <c r="H44" s="8">
        <f t="shared" si="8"/>
        <v>630.43799999999999</v>
      </c>
      <c r="I44" s="14"/>
      <c r="J44" s="8">
        <f t="shared" si="13"/>
        <v>586.404</v>
      </c>
      <c r="K44" s="14">
        <f t="shared" si="12"/>
        <v>586.404</v>
      </c>
      <c r="L44" s="133">
        <f>M44*1.17*0.417</f>
        <v>261.99692999999996</v>
      </c>
      <c r="M44" s="9">
        <v>537</v>
      </c>
    </row>
    <row r="45" spans="1:13" ht="14.85" customHeight="1" x14ac:dyDescent="0.25">
      <c r="A45" s="171"/>
      <c r="B45" s="126" t="s">
        <v>29</v>
      </c>
      <c r="C45" s="17">
        <f t="shared" si="10"/>
        <v>669.44</v>
      </c>
      <c r="D45" s="8">
        <f t="shared" si="6"/>
        <v>669.44</v>
      </c>
      <c r="E45" s="14">
        <f t="shared" si="11"/>
        <v>683.52</v>
      </c>
      <c r="F45" s="8">
        <f t="shared" si="7"/>
        <v>689.28</v>
      </c>
      <c r="G45" s="14"/>
      <c r="H45" s="8"/>
      <c r="I45" s="14"/>
      <c r="J45" s="8"/>
      <c r="K45" s="14"/>
      <c r="L45" s="133">
        <f>M45*1.17*0.417</f>
        <v>312.24959999999999</v>
      </c>
      <c r="M45" s="9">
        <v>640</v>
      </c>
    </row>
    <row r="46" spans="1:13" ht="14.85" customHeight="1" x14ac:dyDescent="0.25">
      <c r="A46" s="171"/>
      <c r="B46" s="126">
        <v>0.5</v>
      </c>
      <c r="C46" s="17"/>
      <c r="D46" s="8">
        <f t="shared" si="6"/>
        <v>630.73800000000006</v>
      </c>
      <c r="E46" s="14"/>
      <c r="F46" s="8">
        <f t="shared" si="7"/>
        <v>649.43099999999993</v>
      </c>
      <c r="G46" s="14">
        <f t="shared" si="5"/>
        <v>637.74124199999994</v>
      </c>
      <c r="H46" s="8">
        <f t="shared" si="8"/>
        <v>707.92199999999991</v>
      </c>
      <c r="I46" s="14"/>
      <c r="J46" s="8">
        <f t="shared" si="13"/>
        <v>658.476</v>
      </c>
      <c r="K46" s="14">
        <f t="shared" si="12"/>
        <v>658.476</v>
      </c>
      <c r="L46" s="133"/>
      <c r="M46" s="9">
        <v>603</v>
      </c>
    </row>
    <row r="47" spans="1:13" ht="14.85" customHeight="1" x14ac:dyDescent="0.25">
      <c r="A47" s="171"/>
      <c r="B47" s="126">
        <v>0.6</v>
      </c>
      <c r="C47" s="17"/>
      <c r="D47" s="8">
        <f t="shared" si="6"/>
        <v>726.97</v>
      </c>
      <c r="E47" s="14"/>
      <c r="F47" s="8">
        <f t="shared" si="7"/>
        <v>748.51499999999999</v>
      </c>
      <c r="G47" s="14">
        <f t="shared" si="5"/>
        <v>735.04173000000003</v>
      </c>
      <c r="H47" s="8">
        <f t="shared" si="8"/>
        <v>815.93</v>
      </c>
      <c r="I47" s="14"/>
      <c r="J47" s="8"/>
      <c r="K47" s="14"/>
      <c r="L47" s="133"/>
      <c r="M47" s="9">
        <v>695</v>
      </c>
    </row>
    <row r="48" spans="1:13" ht="14.85" customHeight="1" x14ac:dyDescent="0.25">
      <c r="A48" s="171"/>
      <c r="B48" s="126">
        <v>0.65</v>
      </c>
      <c r="C48" s="17"/>
      <c r="D48" s="8">
        <f t="shared" si="6"/>
        <v>789.73</v>
      </c>
      <c r="E48" s="14"/>
      <c r="F48" s="8">
        <f t="shared" si="7"/>
        <v>813.13499999999999</v>
      </c>
      <c r="G48" s="14">
        <f t="shared" si="5"/>
        <v>798.49856999999997</v>
      </c>
      <c r="H48" s="8">
        <f t="shared" si="8"/>
        <v>886.37</v>
      </c>
      <c r="I48" s="14"/>
      <c r="J48" s="8"/>
      <c r="K48" s="14"/>
      <c r="L48" s="133"/>
      <c r="M48" s="9">
        <v>755</v>
      </c>
    </row>
    <row r="49" spans="1:13" ht="14.85" customHeight="1" x14ac:dyDescent="0.25">
      <c r="A49" s="171"/>
      <c r="B49" s="124" t="s">
        <v>1</v>
      </c>
      <c r="C49" s="17">
        <f t="shared" si="10"/>
        <v>687.22199999999998</v>
      </c>
      <c r="D49" s="8">
        <f t="shared" si="6"/>
        <v>687.22199999999998</v>
      </c>
      <c r="E49" s="14">
        <f t="shared" si="11"/>
        <v>701.67600000000004</v>
      </c>
      <c r="F49" s="8">
        <f t="shared" si="7"/>
        <v>707.58899999999994</v>
      </c>
      <c r="G49" s="14">
        <f t="shared" si="5"/>
        <v>694.85239799999988</v>
      </c>
      <c r="H49" s="8">
        <f t="shared" si="8"/>
        <v>771.31799999999998</v>
      </c>
      <c r="I49" s="14"/>
      <c r="J49" s="8">
        <f t="shared" si="13"/>
        <v>717.44400000000007</v>
      </c>
      <c r="K49" s="14">
        <f t="shared" si="12"/>
        <v>717.44400000000007</v>
      </c>
      <c r="L49" s="133">
        <f t="shared" ref="L49" si="16">M49*1.17*0.417</f>
        <v>320.54372999999998</v>
      </c>
      <c r="M49" s="9">
        <v>657</v>
      </c>
    </row>
    <row r="50" spans="1:13" ht="14.85" customHeight="1" thickBot="1" x14ac:dyDescent="0.3">
      <c r="A50" s="173"/>
      <c r="B50" s="125" t="s">
        <v>14</v>
      </c>
      <c r="C50" s="28">
        <f t="shared" si="10"/>
        <v>726.97</v>
      </c>
      <c r="D50" s="11">
        <f t="shared" si="6"/>
        <v>726.97</v>
      </c>
      <c r="E50" s="15"/>
      <c r="F50" s="11">
        <f t="shared" si="7"/>
        <v>748.51499999999999</v>
      </c>
      <c r="G50" s="15">
        <f t="shared" si="5"/>
        <v>735.04173000000003</v>
      </c>
      <c r="H50" s="11">
        <f t="shared" si="8"/>
        <v>815.93</v>
      </c>
      <c r="I50" s="15"/>
      <c r="J50" s="11">
        <f t="shared" si="13"/>
        <v>758.94</v>
      </c>
      <c r="K50" s="15">
        <f t="shared" si="12"/>
        <v>758.94</v>
      </c>
      <c r="L50" s="134"/>
      <c r="M50" s="12">
        <v>695</v>
      </c>
    </row>
    <row r="51" spans="1:13" ht="18" customHeight="1" x14ac:dyDescent="0.25">
      <c r="A51" s="176" t="s">
        <v>60</v>
      </c>
      <c r="B51" s="123">
        <v>0.37</v>
      </c>
      <c r="C51" s="27">
        <f t="shared" si="10"/>
        <v>468.608</v>
      </c>
      <c r="D51" s="6">
        <f t="shared" si="6"/>
        <v>468.608</v>
      </c>
      <c r="E51" s="16">
        <f t="shared" si="11"/>
        <v>478.46400000000006</v>
      </c>
      <c r="F51" s="6">
        <f t="shared" si="7"/>
        <v>482.49599999999998</v>
      </c>
      <c r="G51" s="16">
        <f t="shared" si="5"/>
        <v>473.81107199999997</v>
      </c>
      <c r="H51" s="6">
        <f t="shared" si="8"/>
        <v>525.952</v>
      </c>
      <c r="I51" s="16"/>
      <c r="J51" s="6">
        <f t="shared" si="13"/>
        <v>489.21600000000001</v>
      </c>
      <c r="K51" s="16">
        <f t="shared" si="12"/>
        <v>489.21600000000001</v>
      </c>
      <c r="L51" s="135"/>
      <c r="M51" s="7">
        <v>448</v>
      </c>
    </row>
    <row r="52" spans="1:13" ht="18" customHeight="1" x14ac:dyDescent="0.25">
      <c r="A52" s="177"/>
      <c r="B52" s="124">
        <v>0.45</v>
      </c>
      <c r="C52" s="17">
        <f t="shared" si="10"/>
        <v>561.702</v>
      </c>
      <c r="D52" s="8">
        <f t="shared" si="6"/>
        <v>561.702</v>
      </c>
      <c r="E52" s="14">
        <f t="shared" si="11"/>
        <v>573.51600000000008</v>
      </c>
      <c r="F52" s="8">
        <f t="shared" si="7"/>
        <v>578.34899999999993</v>
      </c>
      <c r="G52" s="14">
        <f t="shared" si="5"/>
        <v>567.93871799999988</v>
      </c>
      <c r="H52" s="8">
        <f t="shared" si="8"/>
        <v>630.43799999999999</v>
      </c>
      <c r="I52" s="14"/>
      <c r="J52" s="8">
        <f t="shared" si="13"/>
        <v>586.404</v>
      </c>
      <c r="K52" s="14">
        <f t="shared" si="12"/>
        <v>586.404</v>
      </c>
      <c r="L52" s="133">
        <f>M52*1.17*0.417</f>
        <v>261.99692999999996</v>
      </c>
      <c r="M52" s="9">
        <v>537</v>
      </c>
    </row>
    <row r="53" spans="1:13" ht="18" customHeight="1" thickBot="1" x14ac:dyDescent="0.3">
      <c r="A53" s="178"/>
      <c r="B53" s="128">
        <v>0.5</v>
      </c>
      <c r="C53" s="28"/>
      <c r="D53" s="11">
        <f t="shared" si="6"/>
        <v>630.73800000000006</v>
      </c>
      <c r="E53" s="15"/>
      <c r="F53" s="11">
        <f t="shared" si="7"/>
        <v>649.43099999999993</v>
      </c>
      <c r="G53" s="15">
        <f t="shared" si="5"/>
        <v>637.74124199999994</v>
      </c>
      <c r="H53" s="11">
        <f t="shared" si="8"/>
        <v>707.92199999999991</v>
      </c>
      <c r="I53" s="15"/>
      <c r="J53" s="11">
        <f t="shared" si="13"/>
        <v>658.476</v>
      </c>
      <c r="K53" s="15">
        <f t="shared" si="12"/>
        <v>658.476</v>
      </c>
      <c r="L53" s="134"/>
      <c r="M53" s="12">
        <v>603</v>
      </c>
    </row>
    <row r="54" spans="1:13" ht="14.85" customHeight="1" x14ac:dyDescent="0.25">
      <c r="A54" s="170"/>
      <c r="B54" s="127">
        <v>0.37</v>
      </c>
      <c r="C54" s="27">
        <f t="shared" si="10"/>
        <v>505.21800000000002</v>
      </c>
      <c r="D54" s="6">
        <f t="shared" si="6"/>
        <v>505.21800000000002</v>
      </c>
      <c r="E54" s="16">
        <f t="shared" si="11"/>
        <v>515.84400000000005</v>
      </c>
      <c r="F54" s="6">
        <f t="shared" si="7"/>
        <v>520.19100000000003</v>
      </c>
      <c r="G54" s="16">
        <f t="shared" si="5"/>
        <v>510.827562</v>
      </c>
      <c r="H54" s="6">
        <f t="shared" si="8"/>
        <v>567.04199999999992</v>
      </c>
      <c r="I54" s="16"/>
      <c r="J54" s="6">
        <f t="shared" si="13"/>
        <v>527.43600000000004</v>
      </c>
      <c r="K54" s="16">
        <f t="shared" si="12"/>
        <v>527.43600000000004</v>
      </c>
      <c r="L54" s="135"/>
      <c r="M54" s="7">
        <v>483</v>
      </c>
    </row>
    <row r="55" spans="1:13" ht="14.85" customHeight="1" x14ac:dyDescent="0.25">
      <c r="A55" s="171"/>
      <c r="B55" s="126">
        <v>0.45</v>
      </c>
      <c r="C55" s="17">
        <f t="shared" si="10"/>
        <v>583.66800000000001</v>
      </c>
      <c r="D55" s="8">
        <f t="shared" si="6"/>
        <v>583.66800000000001</v>
      </c>
      <c r="E55" s="14">
        <f t="shared" si="11"/>
        <v>595.94400000000007</v>
      </c>
      <c r="F55" s="8">
        <f t="shared" si="7"/>
        <v>600.96600000000001</v>
      </c>
      <c r="G55" s="14">
        <f t="shared" si="5"/>
        <v>590.14861199999996</v>
      </c>
      <c r="H55" s="8">
        <f t="shared" si="8"/>
        <v>655.09199999999998</v>
      </c>
      <c r="I55" s="14"/>
      <c r="J55" s="8">
        <f t="shared" si="13"/>
        <v>609.33600000000001</v>
      </c>
      <c r="K55" s="14">
        <f t="shared" si="12"/>
        <v>609.33600000000001</v>
      </c>
      <c r="L55" s="133">
        <f>M55*1.17*0.417</f>
        <v>272.24261999999999</v>
      </c>
      <c r="M55" s="9">
        <v>558</v>
      </c>
    </row>
    <row r="56" spans="1:13" ht="14.85" customHeight="1" x14ac:dyDescent="0.25">
      <c r="A56" s="171"/>
      <c r="B56" s="126">
        <v>0.5</v>
      </c>
      <c r="C56" s="17"/>
      <c r="D56" s="8"/>
      <c r="E56" s="14"/>
      <c r="F56" s="8"/>
      <c r="G56" s="14"/>
      <c r="H56" s="8"/>
      <c r="I56" s="14"/>
      <c r="J56" s="8"/>
      <c r="K56" s="14"/>
      <c r="L56" s="133"/>
      <c r="M56" s="9"/>
    </row>
    <row r="57" spans="1:13" ht="14.85" customHeight="1" thickBot="1" x14ac:dyDescent="0.3">
      <c r="A57" s="173"/>
      <c r="B57" s="128">
        <v>0.7</v>
      </c>
      <c r="C57" s="28"/>
      <c r="D57" s="11">
        <f t="shared" si="6"/>
        <v>927.80200000000002</v>
      </c>
      <c r="E57" s="15"/>
      <c r="F57" s="11">
        <f t="shared" si="7"/>
        <v>955.29899999999998</v>
      </c>
      <c r="G57" s="15"/>
      <c r="H57" s="11">
        <f t="shared" si="8"/>
        <v>1041.338</v>
      </c>
      <c r="I57" s="15"/>
      <c r="J57" s="11"/>
      <c r="K57" s="15"/>
      <c r="L57" s="134"/>
      <c r="M57" s="12">
        <v>887</v>
      </c>
    </row>
    <row r="58" spans="1:13" ht="18" customHeight="1" x14ac:dyDescent="0.25">
      <c r="A58" s="167" t="s">
        <v>57</v>
      </c>
      <c r="B58" s="127">
        <v>0.4</v>
      </c>
      <c r="C58" s="27"/>
      <c r="D58" s="6"/>
      <c r="E58" s="16"/>
      <c r="F58" s="6"/>
      <c r="G58" s="16"/>
      <c r="H58" s="6"/>
      <c r="I58" s="16"/>
      <c r="J58" s="6"/>
      <c r="K58" s="16"/>
      <c r="L58" s="135"/>
      <c r="M58" s="7"/>
    </row>
    <row r="59" spans="1:13" ht="18" customHeight="1" x14ac:dyDescent="0.25">
      <c r="A59" s="168"/>
      <c r="B59" s="126">
        <v>0.47</v>
      </c>
      <c r="C59" s="17">
        <f t="shared" si="10"/>
        <v>778.22400000000005</v>
      </c>
      <c r="D59" s="8">
        <f t="shared" si="6"/>
        <v>778.22400000000005</v>
      </c>
      <c r="E59" s="14">
        <f t="shared" si="11"/>
        <v>794.5920000000001</v>
      </c>
      <c r="F59" s="8">
        <f t="shared" si="7"/>
        <v>801.28800000000001</v>
      </c>
      <c r="G59" s="14">
        <f t="shared" si="5"/>
        <v>786.86481600000002</v>
      </c>
      <c r="H59" s="8">
        <f t="shared" si="8"/>
        <v>873.4559999999999</v>
      </c>
      <c r="I59" s="14"/>
      <c r="J59" s="8">
        <f t="shared" si="13"/>
        <v>812.44800000000009</v>
      </c>
      <c r="K59" s="14">
        <f t="shared" si="12"/>
        <v>812.44800000000009</v>
      </c>
      <c r="L59" s="133">
        <f>M59*1.17*0.417</f>
        <v>362.99015999999995</v>
      </c>
      <c r="M59" s="9">
        <v>744</v>
      </c>
    </row>
    <row r="60" spans="1:13" ht="18" customHeight="1" thickBot="1" x14ac:dyDescent="0.3">
      <c r="A60" s="169"/>
      <c r="B60" s="128">
        <v>0.5</v>
      </c>
      <c r="C60" s="28"/>
      <c r="D60" s="11"/>
      <c r="E60" s="15"/>
      <c r="F60" s="11"/>
      <c r="G60" s="15"/>
      <c r="H60" s="11"/>
      <c r="I60" s="15"/>
      <c r="J60" s="11"/>
      <c r="K60" s="15"/>
      <c r="L60" s="134"/>
      <c r="M60" s="12"/>
    </row>
    <row r="61" spans="1:13" ht="41.45" customHeight="1" thickBot="1" x14ac:dyDescent="0.3">
      <c r="A61" s="26" t="s">
        <v>54</v>
      </c>
      <c r="B61" s="129">
        <v>0.45</v>
      </c>
      <c r="C61" s="23">
        <f t="shared" si="10"/>
        <v>892.23800000000006</v>
      </c>
      <c r="D61" s="13">
        <f t="shared" si="6"/>
        <v>892.23800000000006</v>
      </c>
      <c r="E61" s="23">
        <f t="shared" si="11"/>
        <v>911.00400000000002</v>
      </c>
      <c r="F61" s="13">
        <f t="shared" si="7"/>
        <v>918.68099999999993</v>
      </c>
      <c r="G61" s="24"/>
      <c r="H61" s="13"/>
      <c r="I61" s="23"/>
      <c r="J61" s="13"/>
      <c r="K61" s="23"/>
      <c r="L61" s="136">
        <f>M61*1.17*0.417</f>
        <v>416.17016999999998</v>
      </c>
      <c r="M61" s="22">
        <v>853</v>
      </c>
    </row>
    <row r="62" spans="1:13" ht="41.45" customHeight="1" thickBot="1" x14ac:dyDescent="0.3">
      <c r="A62" s="26" t="s">
        <v>55</v>
      </c>
      <c r="B62" s="129">
        <v>0.45</v>
      </c>
      <c r="C62" s="23">
        <f>M62*1.046</f>
        <v>777.178</v>
      </c>
      <c r="D62" s="13">
        <f>M62*1.046</f>
        <v>777.178</v>
      </c>
      <c r="E62" s="23">
        <f>M62*1.068</f>
        <v>793.524</v>
      </c>
      <c r="F62" s="13">
        <f>M62*1.077</f>
        <v>800.21100000000001</v>
      </c>
      <c r="G62" s="23">
        <f>F62*0.982</f>
        <v>785.80720199999996</v>
      </c>
      <c r="H62" s="13"/>
      <c r="I62" s="23"/>
      <c r="J62" s="13"/>
      <c r="K62" s="23"/>
      <c r="L62" s="136">
        <f>M62*1.17*0.417</f>
        <v>362.50226999999995</v>
      </c>
      <c r="M62" s="22">
        <v>743</v>
      </c>
    </row>
    <row r="63" spans="1:13" ht="31.15" customHeight="1" x14ac:dyDescent="0.25">
      <c r="A63" s="37" t="s">
        <v>61</v>
      </c>
    </row>
    <row r="64" spans="1:13" ht="31.15" customHeight="1" x14ac:dyDescent="0.25">
      <c r="A64" s="37"/>
    </row>
    <row r="65" spans="1:13" ht="98.25" customHeight="1" x14ac:dyDescent="0.25">
      <c r="A65" s="164" t="s">
        <v>53</v>
      </c>
      <c r="B65" s="165"/>
      <c r="C65" s="165"/>
      <c r="D65" s="157" t="s">
        <v>11</v>
      </c>
      <c r="E65" s="157"/>
      <c r="F65" s="157"/>
      <c r="G65" s="157"/>
      <c r="H65" s="157"/>
      <c r="I65" s="158" t="s">
        <v>10</v>
      </c>
      <c r="J65" s="158"/>
      <c r="K65" s="158"/>
      <c r="L65" s="158"/>
      <c r="M65" s="158"/>
    </row>
    <row r="66" spans="1:13" ht="51" customHeight="1" x14ac:dyDescent="0.25">
      <c r="A66" s="39" t="s">
        <v>41</v>
      </c>
      <c r="B66" s="39" t="s">
        <v>42</v>
      </c>
      <c r="C66" s="40" t="s">
        <v>74</v>
      </c>
      <c r="D66" s="40" t="s">
        <v>73</v>
      </c>
      <c r="E66" s="40" t="s">
        <v>13</v>
      </c>
      <c r="F66" s="40" t="s">
        <v>72</v>
      </c>
      <c r="G66" s="43" t="s">
        <v>71</v>
      </c>
      <c r="H66" s="39"/>
      <c r="I66" s="45" t="s">
        <v>76</v>
      </c>
      <c r="J66" s="44"/>
      <c r="K66" s="44"/>
      <c r="L66" s="46"/>
      <c r="M66" s="47" t="s">
        <v>77</v>
      </c>
    </row>
    <row r="67" spans="1:13" ht="15.75" x14ac:dyDescent="0.25">
      <c r="A67" s="159"/>
      <c r="B67" s="130" t="s">
        <v>33</v>
      </c>
      <c r="C67" s="57"/>
      <c r="D67" s="58">
        <f t="shared" ref="D67:D73" si="17">M11+310</f>
        <v>702</v>
      </c>
      <c r="E67" s="58">
        <f t="shared" ref="E67:E73" si="18">M11+360</f>
        <v>752</v>
      </c>
      <c r="F67" s="58">
        <f t="shared" ref="F67:F73" si="19">M11+510</f>
        <v>902</v>
      </c>
      <c r="G67" s="58">
        <f>M11+660</f>
        <v>1052</v>
      </c>
      <c r="H67" s="58"/>
      <c r="I67" s="48" t="s">
        <v>66</v>
      </c>
      <c r="J67" s="48"/>
      <c r="K67" s="49"/>
      <c r="L67" s="50"/>
      <c r="M67" s="42">
        <v>2.5</v>
      </c>
    </row>
    <row r="68" spans="1:13" ht="15.75" x14ac:dyDescent="0.25">
      <c r="A68" s="159"/>
      <c r="B68" s="130" t="s">
        <v>34</v>
      </c>
      <c r="C68" s="57"/>
      <c r="D68" s="58">
        <f t="shared" si="17"/>
        <v>738</v>
      </c>
      <c r="E68" s="58">
        <f t="shared" si="18"/>
        <v>788</v>
      </c>
      <c r="F68" s="58">
        <f t="shared" si="19"/>
        <v>938</v>
      </c>
      <c r="G68" s="58"/>
      <c r="H68" s="58"/>
      <c r="I68" s="48" t="s">
        <v>67</v>
      </c>
      <c r="J68" s="48"/>
      <c r="K68" s="49"/>
      <c r="L68" s="50"/>
      <c r="M68" s="42">
        <v>2.5499999999999998</v>
      </c>
    </row>
    <row r="69" spans="1:13" ht="15.75" x14ac:dyDescent="0.25">
      <c r="A69" s="159"/>
      <c r="B69" s="130" t="s">
        <v>35</v>
      </c>
      <c r="C69" s="57"/>
      <c r="D69" s="58">
        <f t="shared" si="17"/>
        <v>764</v>
      </c>
      <c r="E69" s="58">
        <f t="shared" si="18"/>
        <v>814</v>
      </c>
      <c r="F69" s="58">
        <f t="shared" si="19"/>
        <v>964</v>
      </c>
      <c r="G69" s="58"/>
      <c r="H69" s="58"/>
      <c r="I69" s="49" t="s">
        <v>68</v>
      </c>
      <c r="J69" s="52"/>
      <c r="K69" s="52"/>
      <c r="L69" s="50"/>
      <c r="M69" s="42">
        <v>3.1</v>
      </c>
    </row>
    <row r="70" spans="1:13" ht="15.75" x14ac:dyDescent="0.25">
      <c r="A70" s="159"/>
      <c r="B70" s="130" t="s">
        <v>36</v>
      </c>
      <c r="C70" s="57"/>
      <c r="D70" s="58">
        <f t="shared" si="17"/>
        <v>800</v>
      </c>
      <c r="E70" s="58">
        <f t="shared" si="18"/>
        <v>850</v>
      </c>
      <c r="F70" s="58">
        <f t="shared" si="19"/>
        <v>1000</v>
      </c>
      <c r="G70" s="58"/>
      <c r="H70" s="58"/>
      <c r="I70" s="49" t="s">
        <v>69</v>
      </c>
      <c r="J70" s="52"/>
      <c r="K70" s="52"/>
      <c r="L70" s="50"/>
      <c r="M70" s="42">
        <v>3.5</v>
      </c>
    </row>
    <row r="71" spans="1:13" ht="15.75" x14ac:dyDescent="0.25">
      <c r="A71" s="159"/>
      <c r="B71" s="130" t="s">
        <v>37</v>
      </c>
      <c r="C71" s="57"/>
      <c r="D71" s="58">
        <f t="shared" si="17"/>
        <v>880</v>
      </c>
      <c r="E71" s="58">
        <f t="shared" si="18"/>
        <v>930</v>
      </c>
      <c r="F71" s="58">
        <f t="shared" si="19"/>
        <v>1080</v>
      </c>
      <c r="G71" s="58"/>
      <c r="H71" s="58"/>
      <c r="I71" s="49" t="s">
        <v>70</v>
      </c>
      <c r="J71" s="52"/>
      <c r="K71" s="52"/>
      <c r="L71" s="50"/>
      <c r="M71" s="42">
        <v>3.45</v>
      </c>
    </row>
    <row r="72" spans="1:13" ht="15.75" x14ac:dyDescent="0.25">
      <c r="A72" s="159"/>
      <c r="B72" s="130" t="s">
        <v>38</v>
      </c>
      <c r="C72" s="57"/>
      <c r="D72" s="58">
        <f t="shared" si="17"/>
        <v>908</v>
      </c>
      <c r="E72" s="58">
        <f t="shared" si="18"/>
        <v>958</v>
      </c>
      <c r="F72" s="58">
        <f t="shared" si="19"/>
        <v>1108</v>
      </c>
      <c r="G72" s="58"/>
      <c r="H72" s="58"/>
    </row>
    <row r="73" spans="1:13" ht="15.75" x14ac:dyDescent="0.25">
      <c r="A73" s="159"/>
      <c r="B73" s="130" t="s">
        <v>39</v>
      </c>
      <c r="C73" s="57"/>
      <c r="D73" s="58">
        <f t="shared" si="17"/>
        <v>940</v>
      </c>
      <c r="E73" s="58">
        <f t="shared" si="18"/>
        <v>990</v>
      </c>
      <c r="F73" s="58">
        <f t="shared" si="19"/>
        <v>1140</v>
      </c>
      <c r="G73" s="58"/>
      <c r="H73" s="58"/>
    </row>
    <row r="74" spans="1:13" ht="15.75" x14ac:dyDescent="0.25">
      <c r="A74" s="159"/>
      <c r="B74" s="130">
        <v>0.37</v>
      </c>
      <c r="C74" s="58">
        <f>(M19+270)*0.139</f>
        <v>99.802000000000007</v>
      </c>
      <c r="D74" s="58">
        <f>M19+310</f>
        <v>758</v>
      </c>
      <c r="E74" s="58">
        <f>M19+360</f>
        <v>808</v>
      </c>
      <c r="F74" s="58">
        <f>M19+510</f>
        <v>958</v>
      </c>
      <c r="G74" s="58">
        <f>M19+660</f>
        <v>1108</v>
      </c>
      <c r="H74" s="58"/>
      <c r="I74" s="53" t="s">
        <v>75</v>
      </c>
      <c r="J74" s="54"/>
      <c r="K74" s="54"/>
      <c r="L74" s="55"/>
      <c r="M74" s="56" t="s">
        <v>78</v>
      </c>
    </row>
    <row r="75" spans="1:13" ht="15.75" x14ac:dyDescent="0.25">
      <c r="A75" s="159"/>
      <c r="B75" s="130">
        <v>0.45</v>
      </c>
      <c r="C75" s="58">
        <f>(M20+270)*0.139</f>
        <v>112.17300000000002</v>
      </c>
      <c r="D75" s="58">
        <f>M20+310</f>
        <v>847</v>
      </c>
      <c r="E75" s="58">
        <f>M20+360</f>
        <v>897</v>
      </c>
      <c r="F75" s="58">
        <f>M20+510</f>
        <v>1047</v>
      </c>
      <c r="G75" s="58"/>
      <c r="H75" s="58"/>
      <c r="I75" s="49" t="s">
        <v>63</v>
      </c>
      <c r="J75" s="52"/>
      <c r="K75" s="52"/>
      <c r="L75" s="50"/>
      <c r="M75" s="41">
        <v>250</v>
      </c>
    </row>
    <row r="76" spans="1:13" ht="15.75" x14ac:dyDescent="0.25">
      <c r="A76" s="159"/>
      <c r="B76" s="131">
        <v>0.5</v>
      </c>
      <c r="C76" s="57"/>
      <c r="D76" s="58"/>
      <c r="E76" s="58"/>
      <c r="F76" s="58"/>
      <c r="G76" s="58"/>
      <c r="H76" s="58"/>
      <c r="I76" s="49" t="s">
        <v>64</v>
      </c>
      <c r="J76" s="52"/>
      <c r="K76" s="52"/>
      <c r="L76" s="50"/>
      <c r="M76" s="41">
        <v>320</v>
      </c>
    </row>
    <row r="77" spans="1:13" ht="15.75" x14ac:dyDescent="0.25">
      <c r="A77" s="159"/>
      <c r="B77" s="130" t="s">
        <v>1</v>
      </c>
      <c r="C77" s="57"/>
      <c r="D77" s="58"/>
      <c r="E77" s="58"/>
      <c r="F77" s="58"/>
      <c r="G77" s="58"/>
      <c r="H77" s="58"/>
      <c r="I77" s="49" t="s">
        <v>12</v>
      </c>
      <c r="J77" s="52"/>
      <c r="K77" s="52"/>
      <c r="L77" s="50"/>
      <c r="M77" s="41">
        <v>275</v>
      </c>
    </row>
    <row r="78" spans="1:13" ht="15.75" x14ac:dyDescent="0.25">
      <c r="A78" s="159"/>
      <c r="B78" s="130">
        <v>0.37</v>
      </c>
      <c r="C78" s="58">
        <f>(M23+270)*0.139</f>
        <v>99.802000000000007</v>
      </c>
      <c r="D78" s="58">
        <f>M23+310</f>
        <v>758</v>
      </c>
      <c r="E78" s="58">
        <f>M23+360</f>
        <v>808</v>
      </c>
      <c r="F78" s="58">
        <f>M23+510</f>
        <v>958</v>
      </c>
      <c r="G78" s="58">
        <f>M23+660</f>
        <v>1108</v>
      </c>
      <c r="H78" s="58"/>
      <c r="I78" s="49" t="s">
        <v>65</v>
      </c>
      <c r="J78" s="52"/>
      <c r="K78" s="52"/>
      <c r="L78" s="50"/>
      <c r="M78" s="41">
        <v>375</v>
      </c>
    </row>
    <row r="79" spans="1:13" ht="15.75" x14ac:dyDescent="0.25">
      <c r="A79" s="159"/>
      <c r="B79" s="130">
        <v>0.45</v>
      </c>
      <c r="C79" s="58">
        <f>(M24+270)*0.139</f>
        <v>112.17300000000002</v>
      </c>
      <c r="D79" s="58">
        <f>M24+310</f>
        <v>847</v>
      </c>
      <c r="E79" s="58">
        <f>M24+360</f>
        <v>897</v>
      </c>
      <c r="F79" s="58">
        <f>M24+510</f>
        <v>1047</v>
      </c>
      <c r="G79" s="58"/>
      <c r="H79" s="59"/>
    </row>
    <row r="80" spans="1:13" ht="15.75" x14ac:dyDescent="0.25">
      <c r="A80" s="159"/>
      <c r="B80" s="130">
        <v>0.5</v>
      </c>
      <c r="C80" s="58"/>
      <c r="D80" s="58"/>
      <c r="E80" s="58"/>
      <c r="F80" s="58"/>
      <c r="G80" s="58"/>
      <c r="H80" s="59"/>
      <c r="I80" s="5"/>
      <c r="J80" s="5"/>
      <c r="K80" s="18"/>
    </row>
    <row r="81" spans="1:11" ht="15.75" x14ac:dyDescent="0.25">
      <c r="A81" s="159"/>
      <c r="B81" s="130">
        <v>0.6</v>
      </c>
      <c r="C81" s="58"/>
      <c r="D81" s="58">
        <f t="shared" ref="D81" si="20">M26+310</f>
        <v>1005</v>
      </c>
      <c r="E81" s="58">
        <f t="shared" ref="E81" si="21">M26+360</f>
        <v>1055</v>
      </c>
      <c r="F81" s="58">
        <f t="shared" ref="F81" si="22">M26+510</f>
        <v>1205</v>
      </c>
      <c r="G81" s="58"/>
      <c r="H81" s="59"/>
      <c r="I81" s="5"/>
      <c r="J81" s="5"/>
      <c r="K81" s="18"/>
    </row>
    <row r="82" spans="1:11" ht="15.75" x14ac:dyDescent="0.25">
      <c r="A82" s="159"/>
      <c r="B82" s="130" t="s">
        <v>2</v>
      </c>
      <c r="C82" s="58"/>
      <c r="D82" s="58"/>
      <c r="E82" s="58"/>
      <c r="F82" s="58"/>
      <c r="G82" s="58"/>
      <c r="H82" s="59"/>
      <c r="I82" s="5"/>
      <c r="J82" s="5"/>
      <c r="K82" s="18"/>
    </row>
    <row r="83" spans="1:11" ht="15.75" x14ac:dyDescent="0.25">
      <c r="A83" s="159"/>
      <c r="B83" s="130" t="s">
        <v>1</v>
      </c>
      <c r="C83" s="58">
        <f>(M27+265)*0.139</f>
        <v>128.15800000000002</v>
      </c>
      <c r="D83" s="58">
        <f>M27+310</f>
        <v>967</v>
      </c>
      <c r="E83" s="58">
        <f>M27+360</f>
        <v>1017</v>
      </c>
      <c r="F83" s="58">
        <f>M27+510</f>
        <v>1167</v>
      </c>
      <c r="G83" s="58">
        <f>M27+660</f>
        <v>1317</v>
      </c>
      <c r="H83" s="59"/>
      <c r="I83" s="5"/>
      <c r="J83" s="5"/>
      <c r="K83" s="18"/>
    </row>
    <row r="84" spans="1:11" ht="15.75" x14ac:dyDescent="0.25">
      <c r="A84" s="159"/>
      <c r="B84" s="130" t="s">
        <v>0</v>
      </c>
      <c r="C84" s="58"/>
      <c r="D84" s="58"/>
      <c r="E84" s="58"/>
      <c r="F84" s="58"/>
      <c r="G84" s="58"/>
      <c r="H84" s="59"/>
      <c r="I84" s="5"/>
      <c r="J84" s="5"/>
      <c r="K84" s="18"/>
    </row>
    <row r="85" spans="1:11" ht="19.899999999999999" customHeight="1" x14ac:dyDescent="0.25">
      <c r="A85" s="159"/>
      <c r="B85" s="131">
        <v>0.37</v>
      </c>
      <c r="C85" s="58">
        <f>(M29+270)*0.139</f>
        <v>99.802000000000007</v>
      </c>
      <c r="D85" s="58">
        <f>M29+310</f>
        <v>758</v>
      </c>
      <c r="E85" s="58">
        <f>M29+360</f>
        <v>808</v>
      </c>
      <c r="F85" s="58">
        <f>M29+510</f>
        <v>958</v>
      </c>
      <c r="G85" s="58">
        <f>M29+660</f>
        <v>1108</v>
      </c>
      <c r="H85" s="59"/>
      <c r="I85" s="5"/>
      <c r="J85" s="5"/>
      <c r="K85" s="18"/>
    </row>
    <row r="86" spans="1:11" ht="19.899999999999999" customHeight="1" x14ac:dyDescent="0.25">
      <c r="A86" s="159"/>
      <c r="B86" s="131">
        <v>0.45</v>
      </c>
      <c r="C86" s="58">
        <f>(M30+270)*0.139</f>
        <v>112.17300000000002</v>
      </c>
      <c r="D86" s="58">
        <f>M30+310</f>
        <v>847</v>
      </c>
      <c r="E86" s="58">
        <f>M30+360</f>
        <v>897</v>
      </c>
      <c r="F86" s="58">
        <f>M30+510</f>
        <v>1047</v>
      </c>
      <c r="G86" s="58"/>
      <c r="H86" s="59"/>
      <c r="I86" s="5"/>
      <c r="J86" s="5"/>
      <c r="K86" s="18"/>
    </row>
    <row r="87" spans="1:11" ht="19.899999999999999" customHeight="1" x14ac:dyDescent="0.25">
      <c r="A87" s="159"/>
      <c r="B87" s="131">
        <v>0.5</v>
      </c>
      <c r="C87" s="58"/>
      <c r="D87" s="58"/>
      <c r="E87" s="58"/>
      <c r="F87" s="58"/>
      <c r="G87" s="58"/>
      <c r="H87" s="59"/>
      <c r="I87" s="5"/>
      <c r="J87" s="5"/>
      <c r="K87" s="18"/>
    </row>
    <row r="88" spans="1:11" ht="15.75" x14ac:dyDescent="0.25">
      <c r="A88" s="159"/>
      <c r="B88" s="131">
        <v>0.37</v>
      </c>
      <c r="C88" s="58">
        <f>(M32+270)*0.139</f>
        <v>99.802000000000007</v>
      </c>
      <c r="D88" s="58">
        <f>M32+310</f>
        <v>758</v>
      </c>
      <c r="E88" s="58">
        <f>M32+360</f>
        <v>808</v>
      </c>
      <c r="F88" s="58">
        <f>M32+510</f>
        <v>958</v>
      </c>
      <c r="G88" s="58">
        <f>M32+660</f>
        <v>1108</v>
      </c>
      <c r="H88" s="59"/>
      <c r="I88" s="5"/>
      <c r="J88" s="5"/>
      <c r="K88" s="18"/>
    </row>
    <row r="89" spans="1:11" ht="15.75" x14ac:dyDescent="0.25">
      <c r="A89" s="159"/>
      <c r="B89" s="131">
        <v>0.45</v>
      </c>
      <c r="C89" s="58">
        <f>(M33+270)*0.139</f>
        <v>112.17300000000002</v>
      </c>
      <c r="D89" s="58">
        <f>M33+310</f>
        <v>847</v>
      </c>
      <c r="E89" s="58">
        <f>M33+360</f>
        <v>897</v>
      </c>
      <c r="F89" s="58">
        <f>M33+510</f>
        <v>1047</v>
      </c>
      <c r="G89" s="58"/>
      <c r="H89" s="59"/>
      <c r="I89" s="5"/>
      <c r="J89" s="5"/>
      <c r="K89" s="18"/>
    </row>
    <row r="90" spans="1:11" ht="15.75" x14ac:dyDescent="0.25">
      <c r="A90" s="159"/>
      <c r="B90" s="130" t="s">
        <v>29</v>
      </c>
      <c r="C90" s="58">
        <f>(M34+265)*0.139</f>
        <v>125.79500000000002</v>
      </c>
      <c r="D90" s="58">
        <f>M34+310</f>
        <v>950</v>
      </c>
      <c r="E90" s="58">
        <f>M34+360</f>
        <v>1000</v>
      </c>
      <c r="F90" s="58">
        <f>M34+510</f>
        <v>1150</v>
      </c>
      <c r="G90" s="58">
        <f t="shared" ref="G90" si="23">M34+660</f>
        <v>1300</v>
      </c>
      <c r="H90" s="59"/>
      <c r="I90" s="5"/>
      <c r="J90" s="5"/>
      <c r="K90" s="18"/>
    </row>
    <row r="91" spans="1:11" ht="15.75" x14ac:dyDescent="0.25">
      <c r="A91" s="159"/>
      <c r="B91" s="131">
        <v>0.7</v>
      </c>
      <c r="C91" s="58"/>
      <c r="D91" s="58">
        <f>M35+310</f>
        <v>1092</v>
      </c>
      <c r="E91" s="58">
        <f>M35+360</f>
        <v>1142</v>
      </c>
      <c r="F91" s="58">
        <f>M35+510</f>
        <v>1292</v>
      </c>
      <c r="G91" s="58"/>
      <c r="H91" s="59"/>
      <c r="I91" s="5"/>
      <c r="J91" s="5"/>
      <c r="K91" s="18"/>
    </row>
    <row r="92" spans="1:11" ht="15.75" x14ac:dyDescent="0.25">
      <c r="A92" s="159"/>
      <c r="B92" s="130" t="s">
        <v>1</v>
      </c>
      <c r="C92" s="58">
        <f>(M36+265)*0.139</f>
        <v>128.15800000000002</v>
      </c>
      <c r="D92" s="58">
        <f>M36+310</f>
        <v>967</v>
      </c>
      <c r="E92" s="58">
        <f>M36+360</f>
        <v>1017</v>
      </c>
      <c r="F92" s="58">
        <f>M36+510</f>
        <v>1167</v>
      </c>
      <c r="G92" s="58">
        <f>M36+660</f>
        <v>1317</v>
      </c>
      <c r="H92" s="59"/>
      <c r="I92" s="5"/>
      <c r="J92" s="5"/>
      <c r="K92" s="18"/>
    </row>
    <row r="93" spans="1:11" ht="15.75" x14ac:dyDescent="0.25">
      <c r="A93" s="159"/>
      <c r="B93" s="130" t="s">
        <v>14</v>
      </c>
      <c r="C93" s="58"/>
      <c r="D93" s="58"/>
      <c r="E93" s="58"/>
      <c r="F93" s="58"/>
      <c r="G93" s="58"/>
      <c r="H93" s="59"/>
      <c r="I93" s="5"/>
      <c r="J93" s="5"/>
      <c r="K93" s="18"/>
    </row>
    <row r="94" spans="1:11" ht="15.75" x14ac:dyDescent="0.25">
      <c r="A94" s="159"/>
      <c r="B94" s="130">
        <v>0.45</v>
      </c>
      <c r="C94" s="58"/>
      <c r="D94" s="58"/>
      <c r="E94" s="58"/>
      <c r="F94" s="58"/>
      <c r="G94" s="58"/>
      <c r="H94" s="59"/>
      <c r="I94" s="5"/>
      <c r="J94" s="5"/>
      <c r="K94" s="18"/>
    </row>
    <row r="95" spans="1:11" ht="15.75" x14ac:dyDescent="0.25">
      <c r="A95" s="159"/>
      <c r="B95" s="130" t="s">
        <v>2</v>
      </c>
      <c r="C95" s="58"/>
      <c r="D95" s="58"/>
      <c r="E95" s="58"/>
      <c r="F95" s="58"/>
      <c r="G95" s="58"/>
      <c r="H95" s="59"/>
      <c r="I95" s="5"/>
      <c r="J95" s="5"/>
      <c r="K95" s="18"/>
    </row>
    <row r="96" spans="1:11" ht="15.75" x14ac:dyDescent="0.25">
      <c r="A96" s="159"/>
      <c r="B96" s="130" t="s">
        <v>1</v>
      </c>
      <c r="C96" s="58">
        <f>(M40+265)*0.139</f>
        <v>128.15800000000002</v>
      </c>
      <c r="D96" s="58">
        <f>M40+310</f>
        <v>967</v>
      </c>
      <c r="E96" s="58">
        <f>M40+360</f>
        <v>1017</v>
      </c>
      <c r="F96" s="58">
        <f>M40+510</f>
        <v>1167</v>
      </c>
      <c r="G96" s="58">
        <f>M40+660</f>
        <v>1317</v>
      </c>
      <c r="H96" s="59"/>
      <c r="I96" s="5"/>
      <c r="J96" s="5"/>
      <c r="K96" s="18"/>
    </row>
    <row r="97" spans="1:12" ht="15.75" x14ac:dyDescent="0.25">
      <c r="A97" s="159"/>
      <c r="B97" s="130" t="s">
        <v>0</v>
      </c>
      <c r="C97" s="58"/>
      <c r="D97" s="58"/>
      <c r="E97" s="58"/>
      <c r="F97" s="58"/>
      <c r="G97" s="58"/>
      <c r="H97" s="59"/>
      <c r="I97" s="5"/>
      <c r="J97" s="5"/>
      <c r="K97" s="18"/>
    </row>
    <row r="98" spans="1:12" ht="15.75" x14ac:dyDescent="0.25">
      <c r="A98" s="159"/>
      <c r="B98" s="130">
        <v>0.37</v>
      </c>
      <c r="C98" s="58">
        <f>(M42+270)*0.139</f>
        <v>99.802000000000007</v>
      </c>
      <c r="D98" s="58">
        <f t="shared" ref="D98:D103" si="24">M42+310</f>
        <v>758</v>
      </c>
      <c r="E98" s="58">
        <f t="shared" ref="E98:E103" si="25">M42+360</f>
        <v>808</v>
      </c>
      <c r="F98" s="58">
        <f t="shared" ref="F98:F103" si="26">M42+510</f>
        <v>958</v>
      </c>
      <c r="G98" s="58">
        <f>M42+660</f>
        <v>1108</v>
      </c>
      <c r="H98" s="59"/>
      <c r="I98" s="5"/>
      <c r="J98" s="5"/>
      <c r="K98" s="18"/>
    </row>
    <row r="99" spans="1:12" ht="15.75" x14ac:dyDescent="0.25">
      <c r="A99" s="159"/>
      <c r="B99" s="131">
        <v>0.4</v>
      </c>
      <c r="C99" s="58">
        <f>(M43+270)*0.139</f>
        <v>106.33500000000001</v>
      </c>
      <c r="D99" s="58">
        <f t="shared" si="24"/>
        <v>805</v>
      </c>
      <c r="E99" s="58">
        <f t="shared" si="25"/>
        <v>855</v>
      </c>
      <c r="F99" s="58">
        <f t="shared" si="26"/>
        <v>1005</v>
      </c>
      <c r="G99" s="58">
        <f>M43+660</f>
        <v>1155</v>
      </c>
      <c r="H99" s="59"/>
      <c r="I99" s="5"/>
      <c r="J99" s="5"/>
      <c r="K99" s="18"/>
    </row>
    <row r="100" spans="1:12" ht="15.75" x14ac:dyDescent="0.25">
      <c r="A100" s="159"/>
      <c r="B100" s="130">
        <v>0.45</v>
      </c>
      <c r="C100" s="58">
        <f>(M44+270)*0.139</f>
        <v>112.17300000000002</v>
      </c>
      <c r="D100" s="58">
        <f t="shared" si="24"/>
        <v>847</v>
      </c>
      <c r="E100" s="58">
        <f t="shared" si="25"/>
        <v>897</v>
      </c>
      <c r="F100" s="58">
        <f t="shared" si="26"/>
        <v>1047</v>
      </c>
      <c r="G100" s="58"/>
      <c r="H100" s="60"/>
      <c r="I100" s="18"/>
      <c r="J100" s="18"/>
      <c r="K100" s="18"/>
    </row>
    <row r="101" spans="1:12" ht="15.75" x14ac:dyDescent="0.25">
      <c r="A101" s="159"/>
      <c r="B101" s="130" t="s">
        <v>29</v>
      </c>
      <c r="C101" s="58">
        <f>(M45+265)*0.139</f>
        <v>125.79500000000002</v>
      </c>
      <c r="D101" s="58">
        <f t="shared" si="24"/>
        <v>950</v>
      </c>
      <c r="E101" s="58">
        <f t="shared" si="25"/>
        <v>1000</v>
      </c>
      <c r="F101" s="58">
        <f t="shared" si="26"/>
        <v>1150</v>
      </c>
      <c r="G101" s="58">
        <f t="shared" ref="G101" si="27">M45+660</f>
        <v>1300</v>
      </c>
      <c r="H101" s="60"/>
      <c r="I101" s="18"/>
      <c r="J101" s="18"/>
      <c r="K101" s="18"/>
    </row>
    <row r="102" spans="1:12" ht="15.75" x14ac:dyDescent="0.25">
      <c r="A102" s="159"/>
      <c r="B102" s="130">
        <v>0.5</v>
      </c>
      <c r="C102" s="58">
        <f>(M46+265)*0.139</f>
        <v>120.65200000000002</v>
      </c>
      <c r="D102" s="58">
        <f t="shared" si="24"/>
        <v>913</v>
      </c>
      <c r="E102" s="58">
        <f t="shared" si="25"/>
        <v>963</v>
      </c>
      <c r="F102" s="58">
        <f t="shared" si="26"/>
        <v>1113</v>
      </c>
      <c r="G102" s="58"/>
      <c r="H102" s="60"/>
      <c r="I102" s="18"/>
      <c r="J102" s="18"/>
      <c r="K102" s="18"/>
    </row>
    <row r="103" spans="1:12" ht="15.75" x14ac:dyDescent="0.25">
      <c r="A103" s="159"/>
      <c r="B103" s="130">
        <v>0.6</v>
      </c>
      <c r="C103" s="58"/>
      <c r="D103" s="58">
        <f t="shared" si="24"/>
        <v>1005</v>
      </c>
      <c r="E103" s="58">
        <f t="shared" si="25"/>
        <v>1055</v>
      </c>
      <c r="F103" s="58">
        <f t="shared" si="26"/>
        <v>1205</v>
      </c>
      <c r="G103" s="58"/>
      <c r="H103" s="60"/>
      <c r="I103" s="18"/>
      <c r="J103" s="18"/>
      <c r="K103" s="18"/>
    </row>
    <row r="104" spans="1:12" ht="15.75" x14ac:dyDescent="0.25">
      <c r="A104" s="159"/>
      <c r="B104" s="130">
        <v>0.65</v>
      </c>
      <c r="C104" s="58"/>
      <c r="D104" s="58">
        <f t="shared" ref="D104:D109" si="28">M48+310</f>
        <v>1065</v>
      </c>
      <c r="E104" s="58">
        <f t="shared" ref="E104:E109" si="29">M48+360</f>
        <v>1115</v>
      </c>
      <c r="F104" s="58">
        <f t="shared" ref="F104:F109" si="30">M48+510</f>
        <v>1265</v>
      </c>
      <c r="G104" s="58"/>
      <c r="H104" s="60"/>
      <c r="I104" s="18"/>
      <c r="J104" s="18"/>
      <c r="K104" s="18"/>
    </row>
    <row r="105" spans="1:12" ht="15.75" x14ac:dyDescent="0.25">
      <c r="A105" s="159"/>
      <c r="B105" s="130" t="s">
        <v>1</v>
      </c>
      <c r="C105" s="58">
        <f>(M49+265)*0.139</f>
        <v>128.15800000000002</v>
      </c>
      <c r="D105" s="58">
        <f t="shared" si="28"/>
        <v>967</v>
      </c>
      <c r="E105" s="58">
        <f t="shared" si="29"/>
        <v>1017</v>
      </c>
      <c r="F105" s="58">
        <f t="shared" si="30"/>
        <v>1167</v>
      </c>
      <c r="G105" s="58">
        <f>M49+660</f>
        <v>1317</v>
      </c>
      <c r="H105" s="60"/>
      <c r="I105" s="18"/>
      <c r="J105" s="18"/>
      <c r="K105" s="18"/>
    </row>
    <row r="106" spans="1:12" ht="15.75" x14ac:dyDescent="0.25">
      <c r="A106" s="159"/>
      <c r="B106" s="130" t="s">
        <v>14</v>
      </c>
      <c r="C106" s="58"/>
      <c r="D106" s="57"/>
      <c r="E106" s="57"/>
      <c r="F106" s="57"/>
      <c r="G106" s="57"/>
      <c r="H106" s="60"/>
      <c r="I106" s="18"/>
      <c r="J106" s="18"/>
      <c r="K106" s="18"/>
    </row>
    <row r="107" spans="1:12" ht="15.75" x14ac:dyDescent="0.25">
      <c r="A107" s="159"/>
      <c r="B107" s="130">
        <v>0.37</v>
      </c>
      <c r="C107" s="58">
        <f>(M51+270)*0.139</f>
        <v>99.802000000000007</v>
      </c>
      <c r="D107" s="58">
        <f t="shared" si="28"/>
        <v>758</v>
      </c>
      <c r="E107" s="58">
        <f t="shared" si="29"/>
        <v>808</v>
      </c>
      <c r="F107" s="58">
        <f t="shared" si="30"/>
        <v>958</v>
      </c>
      <c r="G107" s="58">
        <f>M51+660</f>
        <v>1108</v>
      </c>
      <c r="H107" s="60"/>
      <c r="I107" s="18"/>
      <c r="J107" s="18"/>
      <c r="K107" s="18"/>
    </row>
    <row r="108" spans="1:12" ht="15.75" x14ac:dyDescent="0.25">
      <c r="A108" s="159"/>
      <c r="B108" s="130">
        <v>0.45</v>
      </c>
      <c r="C108" s="58">
        <f>(M52+270)*0.139</f>
        <v>112.17300000000002</v>
      </c>
      <c r="D108" s="58">
        <f t="shared" si="28"/>
        <v>847</v>
      </c>
      <c r="E108" s="58">
        <f t="shared" si="29"/>
        <v>897</v>
      </c>
      <c r="F108" s="58">
        <f t="shared" si="30"/>
        <v>1047</v>
      </c>
      <c r="G108" s="58"/>
      <c r="H108" s="59"/>
      <c r="I108" s="5"/>
      <c r="J108" s="5"/>
      <c r="K108" s="5"/>
      <c r="L108" s="4"/>
    </row>
    <row r="109" spans="1:12" ht="15.75" x14ac:dyDescent="0.25">
      <c r="A109" s="159"/>
      <c r="B109" s="131">
        <v>0.5</v>
      </c>
      <c r="C109" s="58">
        <f>(M53+270)*0.139</f>
        <v>121.34700000000001</v>
      </c>
      <c r="D109" s="58">
        <f t="shared" si="28"/>
        <v>913</v>
      </c>
      <c r="E109" s="58">
        <f t="shared" si="29"/>
        <v>963</v>
      </c>
      <c r="F109" s="58">
        <f t="shared" si="30"/>
        <v>1113</v>
      </c>
      <c r="G109" s="58"/>
      <c r="H109" s="60"/>
      <c r="I109" s="18"/>
      <c r="J109" s="18"/>
      <c r="K109" s="18"/>
    </row>
    <row r="110" spans="1:12" ht="15.75" x14ac:dyDescent="0.25">
      <c r="A110" s="159"/>
      <c r="B110" s="131">
        <v>0.37</v>
      </c>
      <c r="C110" s="58">
        <f>(M54+270)*0.139</f>
        <v>104.66700000000002</v>
      </c>
      <c r="D110" s="58">
        <f>M54+310</f>
        <v>793</v>
      </c>
      <c r="E110" s="58">
        <f>M54+360</f>
        <v>843</v>
      </c>
      <c r="F110" s="58">
        <f>M54+510</f>
        <v>993</v>
      </c>
      <c r="G110" s="58">
        <f>M54+660</f>
        <v>1143</v>
      </c>
      <c r="H110" s="60"/>
      <c r="I110" s="18"/>
      <c r="J110" s="18"/>
      <c r="K110" s="18"/>
    </row>
    <row r="111" spans="1:12" ht="15.75" x14ac:dyDescent="0.25">
      <c r="A111" s="159"/>
      <c r="B111" s="131">
        <v>0.45</v>
      </c>
      <c r="C111" s="58">
        <f>(M55+270)*0.139</f>
        <v>115.09200000000001</v>
      </c>
      <c r="D111" s="58">
        <f>M55+310</f>
        <v>868</v>
      </c>
      <c r="E111" s="58">
        <f>M55+360</f>
        <v>918</v>
      </c>
      <c r="F111" s="58">
        <f>M55+510</f>
        <v>1068</v>
      </c>
      <c r="G111" s="58"/>
      <c r="H111" s="60"/>
      <c r="I111" s="18"/>
      <c r="J111" s="18"/>
      <c r="K111" s="18"/>
    </row>
    <row r="112" spans="1:12" ht="15.75" x14ac:dyDescent="0.25">
      <c r="A112" s="159"/>
      <c r="B112" s="131">
        <v>0.5</v>
      </c>
      <c r="C112" s="58"/>
      <c r="D112" s="58"/>
      <c r="E112" s="58"/>
      <c r="F112" s="58"/>
      <c r="G112" s="58"/>
      <c r="H112" s="60"/>
      <c r="I112" s="18"/>
      <c r="J112" s="18"/>
      <c r="K112" s="18"/>
    </row>
    <row r="113" spans="1:11" ht="15.75" x14ac:dyDescent="0.25">
      <c r="A113" s="159"/>
      <c r="B113" s="131">
        <v>0.7</v>
      </c>
      <c r="C113" s="58"/>
      <c r="D113" s="58"/>
      <c r="E113" s="58"/>
      <c r="F113" s="58"/>
      <c r="G113" s="58"/>
      <c r="H113" s="60"/>
      <c r="I113" s="18"/>
      <c r="J113" s="18"/>
      <c r="K113" s="18"/>
    </row>
    <row r="114" spans="1:11" ht="15.75" x14ac:dyDescent="0.25">
      <c r="A114" s="179" t="s">
        <v>56</v>
      </c>
      <c r="B114" s="131">
        <v>0.4</v>
      </c>
      <c r="C114" s="58"/>
      <c r="D114" s="58"/>
      <c r="E114" s="58"/>
      <c r="F114" s="58"/>
      <c r="G114" s="58"/>
      <c r="H114" s="60"/>
      <c r="I114" s="18"/>
      <c r="J114" s="18"/>
      <c r="K114" s="18"/>
    </row>
    <row r="115" spans="1:11" ht="15.75" x14ac:dyDescent="0.25">
      <c r="A115" s="179"/>
      <c r="B115" s="131">
        <v>0.47</v>
      </c>
      <c r="C115" s="58">
        <f>(M59+265)*0.139</f>
        <v>140.251</v>
      </c>
      <c r="D115" s="58">
        <f>M59+310</f>
        <v>1054</v>
      </c>
      <c r="E115" s="58">
        <f>M59+360</f>
        <v>1104</v>
      </c>
      <c r="F115" s="58">
        <f>M59+510</f>
        <v>1254</v>
      </c>
      <c r="G115" s="58">
        <f>M59+660</f>
        <v>1404</v>
      </c>
      <c r="H115" s="60"/>
      <c r="I115" s="18"/>
      <c r="J115" s="18"/>
      <c r="K115" s="18"/>
    </row>
    <row r="116" spans="1:11" ht="15.75" x14ac:dyDescent="0.25">
      <c r="A116" s="179"/>
      <c r="B116" s="131">
        <v>0.5</v>
      </c>
      <c r="C116" s="58"/>
      <c r="D116" s="58"/>
      <c r="E116" s="58"/>
      <c r="F116" s="58"/>
      <c r="G116" s="58"/>
      <c r="H116" s="60"/>
      <c r="I116" s="18"/>
      <c r="J116" s="18"/>
      <c r="K116" s="18"/>
    </row>
    <row r="117" spans="1:11" ht="40.9" customHeight="1" x14ac:dyDescent="0.25">
      <c r="A117" s="38" t="s">
        <v>79</v>
      </c>
      <c r="B117" s="132" t="s">
        <v>29</v>
      </c>
      <c r="C117" s="58">
        <f>(M61+265)*0.139</f>
        <v>155.40200000000002</v>
      </c>
      <c r="D117" s="58">
        <f t="shared" ref="D117" si="31">M61+310</f>
        <v>1163</v>
      </c>
      <c r="E117" s="58">
        <f t="shared" ref="E117" si="32">M61+360</f>
        <v>1213</v>
      </c>
      <c r="F117" s="58">
        <f t="shared" ref="F117" si="33">M61+510</f>
        <v>1363</v>
      </c>
      <c r="G117" s="58">
        <f t="shared" ref="G117" si="34">M61+660</f>
        <v>1513</v>
      </c>
      <c r="H117" s="60"/>
      <c r="I117" s="18"/>
      <c r="J117" s="18"/>
      <c r="K117" s="18"/>
    </row>
    <row r="118" spans="1:11" ht="40.9" customHeight="1" x14ac:dyDescent="0.25">
      <c r="A118" s="38" t="s">
        <v>55</v>
      </c>
      <c r="B118" s="132">
        <v>0.45</v>
      </c>
      <c r="C118" s="58">
        <f>(M62+265)*0.139</f>
        <v>140.11200000000002</v>
      </c>
      <c r="D118" s="58">
        <f>M62+310</f>
        <v>1053</v>
      </c>
      <c r="E118" s="58">
        <f>M62+360</f>
        <v>1103</v>
      </c>
      <c r="F118" s="58">
        <f>M62+510</f>
        <v>1253</v>
      </c>
      <c r="G118" s="58">
        <f>M62+660</f>
        <v>1403</v>
      </c>
      <c r="H118" s="60"/>
      <c r="I118" s="18"/>
      <c r="J118" s="18"/>
      <c r="K118" s="18"/>
    </row>
    <row r="120" spans="1:11" s="18" customFormat="1" ht="31.5" customHeight="1" x14ac:dyDescent="0.25">
      <c r="A120" s="67" t="s">
        <v>24</v>
      </c>
      <c r="B120" s="68"/>
      <c r="C120" s="68"/>
      <c r="D120" s="108"/>
      <c r="E120" s="107" t="s">
        <v>25</v>
      </c>
      <c r="F120" s="160" t="s">
        <v>80</v>
      </c>
      <c r="G120" s="161"/>
      <c r="H120" s="160" t="s">
        <v>81</v>
      </c>
      <c r="I120" s="161"/>
    </row>
    <row r="121" spans="1:11" s="18" customFormat="1" ht="15" customHeight="1" x14ac:dyDescent="0.25">
      <c r="A121" s="69"/>
      <c r="B121" s="70"/>
      <c r="C121" s="70"/>
      <c r="D121" s="117"/>
      <c r="E121" s="70"/>
      <c r="F121" s="162"/>
      <c r="G121" s="163"/>
      <c r="H121" s="162"/>
      <c r="I121" s="163"/>
    </row>
    <row r="122" spans="1:11" s="18" customFormat="1" ht="15.75" x14ac:dyDescent="0.25">
      <c r="A122" s="72"/>
      <c r="B122" s="62"/>
      <c r="C122" s="93" t="s">
        <v>15</v>
      </c>
      <c r="D122" s="63"/>
      <c r="E122" s="114"/>
      <c r="F122" s="143"/>
      <c r="G122" s="94"/>
      <c r="H122" s="144"/>
      <c r="I122" s="82"/>
    </row>
    <row r="123" spans="1:11" s="18" customFormat="1" ht="15.75" x14ac:dyDescent="0.25">
      <c r="A123" s="73"/>
      <c r="B123" s="71"/>
      <c r="C123" s="75" t="s">
        <v>58</v>
      </c>
      <c r="D123" s="74"/>
      <c r="E123" s="115">
        <v>310</v>
      </c>
      <c r="F123" s="145" t="s">
        <v>26</v>
      </c>
      <c r="G123" s="81">
        <f>E123/1000*2*D67</f>
        <v>435.24</v>
      </c>
      <c r="H123" s="145" t="s">
        <v>28</v>
      </c>
      <c r="I123" s="83">
        <f>E123/1000*2*D98</f>
        <v>469.96</v>
      </c>
    </row>
    <row r="124" spans="1:11" s="18" customFormat="1" ht="15.75" x14ac:dyDescent="0.25">
      <c r="A124" s="73"/>
      <c r="B124" s="71"/>
      <c r="C124" s="71"/>
      <c r="D124" s="74"/>
      <c r="E124" s="115"/>
      <c r="F124" s="146"/>
      <c r="G124" s="82"/>
      <c r="H124" s="146"/>
      <c r="I124" s="82"/>
    </row>
    <row r="125" spans="1:11" s="18" customFormat="1" ht="15.75" x14ac:dyDescent="0.25">
      <c r="A125" s="64"/>
      <c r="B125" s="65"/>
      <c r="C125" s="65"/>
      <c r="D125" s="66"/>
      <c r="E125" s="116"/>
      <c r="F125" s="147" t="s">
        <v>27</v>
      </c>
      <c r="G125" s="83">
        <f>E123/1000*2*D69</f>
        <v>473.68</v>
      </c>
      <c r="H125" s="147" t="s">
        <v>27</v>
      </c>
      <c r="I125" s="83">
        <f>E123/1000*2*D100</f>
        <v>525.14</v>
      </c>
    </row>
    <row r="126" spans="1:11" s="18" customFormat="1" ht="15.75" x14ac:dyDescent="0.25">
      <c r="A126" s="73"/>
      <c r="B126" s="71"/>
      <c r="C126" s="75" t="s">
        <v>19</v>
      </c>
      <c r="D126" s="71"/>
      <c r="E126" s="77"/>
      <c r="F126" s="139"/>
      <c r="G126" s="82"/>
      <c r="H126" s="139"/>
      <c r="I126" s="95"/>
    </row>
    <row r="127" spans="1:11" s="18" customFormat="1" ht="15.75" x14ac:dyDescent="0.25">
      <c r="A127" s="73"/>
      <c r="B127" s="71"/>
      <c r="C127" s="71"/>
      <c r="D127" s="71"/>
      <c r="E127" s="80">
        <v>420</v>
      </c>
      <c r="F127" s="148" t="s">
        <v>26</v>
      </c>
      <c r="G127" s="83">
        <f>E127/1000*2*D67</f>
        <v>589.67999999999995</v>
      </c>
      <c r="H127" s="148" t="s">
        <v>28</v>
      </c>
      <c r="I127" s="86">
        <f>E127/1000*2*D98</f>
        <v>636.72</v>
      </c>
    </row>
    <row r="128" spans="1:11" s="18" customFormat="1" ht="15.75" x14ac:dyDescent="0.25">
      <c r="A128" s="73"/>
      <c r="B128" s="71"/>
      <c r="C128" s="71"/>
      <c r="D128" s="71"/>
      <c r="E128" s="80"/>
      <c r="F128" s="139"/>
      <c r="G128" s="110"/>
      <c r="H128" s="139"/>
      <c r="I128" s="111"/>
    </row>
    <row r="129" spans="1:9" s="18" customFormat="1" ht="15.75" x14ac:dyDescent="0.25">
      <c r="A129" s="64"/>
      <c r="B129" s="65"/>
      <c r="C129" s="65"/>
      <c r="D129" s="65"/>
      <c r="E129" s="78"/>
      <c r="F129" s="148" t="s">
        <v>27</v>
      </c>
      <c r="G129" s="83">
        <f>E127/1000*2*D69</f>
        <v>641.76</v>
      </c>
      <c r="H129" s="148" t="s">
        <v>27</v>
      </c>
      <c r="I129" s="86">
        <f>E127/1000*2*D100</f>
        <v>711.48</v>
      </c>
    </row>
    <row r="130" spans="1:9" s="18" customFormat="1" ht="15.75" x14ac:dyDescent="0.25">
      <c r="A130" s="72"/>
      <c r="B130" s="62"/>
      <c r="C130" s="93" t="s">
        <v>19</v>
      </c>
      <c r="D130" s="62"/>
      <c r="E130" s="77"/>
      <c r="F130" s="139"/>
      <c r="G130" s="82"/>
      <c r="H130" s="139"/>
      <c r="I130" s="95"/>
    </row>
    <row r="131" spans="1:9" s="18" customFormat="1" ht="15.75" x14ac:dyDescent="0.25">
      <c r="A131" s="73"/>
      <c r="B131" s="71"/>
      <c r="C131" s="71"/>
      <c r="D131" s="71"/>
      <c r="E131" s="80">
        <v>310</v>
      </c>
      <c r="F131" s="148" t="s">
        <v>26</v>
      </c>
      <c r="G131" s="83">
        <f>G123*1</f>
        <v>435.24</v>
      </c>
      <c r="H131" s="148" t="s">
        <v>28</v>
      </c>
      <c r="I131" s="86">
        <f>I123*1</f>
        <v>469.96</v>
      </c>
    </row>
    <row r="132" spans="1:9" s="18" customFormat="1" ht="15.75" x14ac:dyDescent="0.25">
      <c r="A132" s="73"/>
      <c r="B132" s="71"/>
      <c r="C132" s="71"/>
      <c r="D132" s="71"/>
      <c r="E132" s="80"/>
      <c r="F132" s="149"/>
      <c r="G132" s="81"/>
      <c r="H132" s="149"/>
      <c r="I132" s="87"/>
    </row>
    <row r="133" spans="1:9" s="18" customFormat="1" ht="15.75" x14ac:dyDescent="0.25">
      <c r="A133" s="64"/>
      <c r="B133" s="65"/>
      <c r="C133" s="65"/>
      <c r="D133" s="65"/>
      <c r="E133" s="78"/>
      <c r="F133" s="148" t="s">
        <v>27</v>
      </c>
      <c r="G133" s="83">
        <f>G125*1</f>
        <v>473.68</v>
      </c>
      <c r="H133" s="148" t="s">
        <v>27</v>
      </c>
      <c r="I133" s="86">
        <f>I125*1</f>
        <v>525.14</v>
      </c>
    </row>
    <row r="134" spans="1:9" s="18" customFormat="1" ht="15.75" x14ac:dyDescent="0.25">
      <c r="A134" s="72"/>
      <c r="B134" s="62"/>
      <c r="C134" s="93" t="s">
        <v>82</v>
      </c>
      <c r="D134" s="62"/>
      <c r="E134" s="77"/>
      <c r="F134" s="139"/>
      <c r="G134" s="82"/>
      <c r="H134" s="139"/>
      <c r="I134" s="95"/>
    </row>
    <row r="135" spans="1:9" s="18" customFormat="1" ht="15.75" x14ac:dyDescent="0.25">
      <c r="A135" s="73"/>
      <c r="B135" s="71"/>
      <c r="C135" s="71"/>
      <c r="D135" s="71"/>
      <c r="E135" s="80">
        <v>420</v>
      </c>
      <c r="F135" s="148" t="s">
        <v>26</v>
      </c>
      <c r="G135" s="83">
        <f>G127*1</f>
        <v>589.67999999999995</v>
      </c>
      <c r="H135" s="148" t="s">
        <v>28</v>
      </c>
      <c r="I135" s="86">
        <f>I127*1</f>
        <v>636.72</v>
      </c>
    </row>
    <row r="136" spans="1:9" s="18" customFormat="1" ht="15.75" x14ac:dyDescent="0.25">
      <c r="A136" s="73"/>
      <c r="B136" s="71"/>
      <c r="C136" s="71"/>
      <c r="D136" s="71"/>
      <c r="E136" s="80"/>
      <c r="F136" s="149"/>
      <c r="G136" s="81"/>
      <c r="H136" s="149"/>
      <c r="I136" s="87"/>
    </row>
    <row r="137" spans="1:9" s="18" customFormat="1" ht="15.75" x14ac:dyDescent="0.25">
      <c r="A137" s="64"/>
      <c r="B137" s="65"/>
      <c r="C137" s="65"/>
      <c r="D137" s="65"/>
      <c r="E137" s="78"/>
      <c r="F137" s="148" t="s">
        <v>27</v>
      </c>
      <c r="G137" s="83">
        <f>G129*1</f>
        <v>641.76</v>
      </c>
      <c r="H137" s="148" t="s">
        <v>27</v>
      </c>
      <c r="I137" s="86">
        <f>I129*1</f>
        <v>711.48</v>
      </c>
    </row>
    <row r="138" spans="1:9" s="18" customFormat="1" ht="15.75" x14ac:dyDescent="0.25">
      <c r="A138" s="72"/>
      <c r="B138" s="62"/>
      <c r="C138" s="93" t="s">
        <v>82</v>
      </c>
      <c r="D138" s="62"/>
      <c r="E138" s="77"/>
      <c r="F138" s="139"/>
      <c r="G138" s="95"/>
      <c r="H138" s="139"/>
      <c r="I138" s="95"/>
    </row>
    <row r="139" spans="1:9" s="18" customFormat="1" ht="15.75" x14ac:dyDescent="0.25">
      <c r="A139" s="73"/>
      <c r="B139" s="71"/>
      <c r="C139" s="71"/>
      <c r="D139" s="71"/>
      <c r="E139" s="80">
        <v>310</v>
      </c>
      <c r="F139" s="148" t="s">
        <v>26</v>
      </c>
      <c r="G139" s="86">
        <f>G131*1</f>
        <v>435.24</v>
      </c>
      <c r="H139" s="148" t="s">
        <v>28</v>
      </c>
      <c r="I139" s="86">
        <f>I131*1</f>
        <v>469.96</v>
      </c>
    </row>
    <row r="140" spans="1:9" s="18" customFormat="1" ht="15.75" x14ac:dyDescent="0.25">
      <c r="A140" s="73"/>
      <c r="B140" s="71"/>
      <c r="C140" s="71"/>
      <c r="D140" s="71"/>
      <c r="E140" s="80"/>
      <c r="F140" s="149"/>
      <c r="G140" s="87"/>
      <c r="H140" s="149"/>
      <c r="I140" s="87"/>
    </row>
    <row r="141" spans="1:9" s="18" customFormat="1" ht="15.75" x14ac:dyDescent="0.25">
      <c r="A141" s="64"/>
      <c r="B141" s="65"/>
      <c r="C141" s="65"/>
      <c r="D141" s="65"/>
      <c r="E141" s="78"/>
      <c r="F141" s="148" t="s">
        <v>27</v>
      </c>
      <c r="G141" s="86">
        <f>G133*1</f>
        <v>473.68</v>
      </c>
      <c r="H141" s="148" t="s">
        <v>27</v>
      </c>
      <c r="I141" s="86">
        <f>I133*1</f>
        <v>525.14</v>
      </c>
    </row>
    <row r="142" spans="1:9" s="18" customFormat="1" ht="15.75" x14ac:dyDescent="0.25">
      <c r="A142" s="79"/>
      <c r="B142" s="71"/>
      <c r="C142" s="75" t="s">
        <v>83</v>
      </c>
      <c r="D142" s="71"/>
      <c r="E142" s="80"/>
      <c r="F142" s="139"/>
      <c r="G142" s="82"/>
      <c r="H142" s="139"/>
      <c r="I142" s="95"/>
    </row>
    <row r="143" spans="1:9" s="18" customFormat="1" ht="15.75" x14ac:dyDescent="0.25">
      <c r="A143" s="79"/>
      <c r="B143" s="71"/>
      <c r="C143" s="109" t="s">
        <v>58</v>
      </c>
      <c r="D143" s="75" t="s">
        <v>58</v>
      </c>
      <c r="E143" s="80">
        <v>420</v>
      </c>
      <c r="F143" s="148" t="s">
        <v>26</v>
      </c>
      <c r="G143" s="83">
        <f>G135*1</f>
        <v>589.67999999999995</v>
      </c>
      <c r="H143" s="148" t="s">
        <v>28</v>
      </c>
      <c r="I143" s="86">
        <f>I135*1</f>
        <v>636.72</v>
      </c>
    </row>
    <row r="144" spans="1:9" s="18" customFormat="1" ht="15.75" x14ac:dyDescent="0.25">
      <c r="A144" s="79"/>
      <c r="B144" s="71"/>
      <c r="C144" s="71"/>
      <c r="D144" s="71"/>
      <c r="E144" s="80"/>
      <c r="F144" s="149"/>
      <c r="G144" s="81"/>
      <c r="H144" s="149"/>
      <c r="I144" s="87"/>
    </row>
    <row r="145" spans="1:9" s="18" customFormat="1" ht="15.75" x14ac:dyDescent="0.25">
      <c r="A145" s="79"/>
      <c r="B145" s="71"/>
      <c r="C145" s="71"/>
      <c r="D145" s="71"/>
      <c r="E145" s="80"/>
      <c r="F145" s="148" t="s">
        <v>27</v>
      </c>
      <c r="G145" s="83">
        <f>G137*1</f>
        <v>641.76</v>
      </c>
      <c r="H145" s="148" t="s">
        <v>27</v>
      </c>
      <c r="I145" s="86">
        <f>I137*1</f>
        <v>711.48</v>
      </c>
    </row>
    <row r="146" spans="1:9" s="18" customFormat="1" ht="15.75" x14ac:dyDescent="0.25">
      <c r="A146" s="72"/>
      <c r="B146" s="62"/>
      <c r="C146" s="93" t="s">
        <v>83</v>
      </c>
      <c r="D146" s="62"/>
      <c r="E146" s="96"/>
      <c r="F146" s="139"/>
      <c r="G146" s="97"/>
      <c r="H146" s="139"/>
      <c r="I146" s="95"/>
    </row>
    <row r="147" spans="1:9" s="18" customFormat="1" ht="15.75" x14ac:dyDescent="0.25">
      <c r="A147" s="73"/>
      <c r="B147" s="71"/>
      <c r="C147" s="71"/>
      <c r="D147" s="71"/>
      <c r="E147" s="92">
        <v>310</v>
      </c>
      <c r="F147" s="148" t="s">
        <v>26</v>
      </c>
      <c r="G147" s="84">
        <f>G139*1</f>
        <v>435.24</v>
      </c>
      <c r="H147" s="148" t="s">
        <v>28</v>
      </c>
      <c r="I147" s="86">
        <f>I139*1</f>
        <v>469.96</v>
      </c>
    </row>
    <row r="148" spans="1:9" s="18" customFormat="1" ht="15.75" x14ac:dyDescent="0.25">
      <c r="A148" s="73"/>
      <c r="B148" s="71"/>
      <c r="C148" s="71"/>
      <c r="D148" s="71"/>
      <c r="E148" s="92"/>
      <c r="F148" s="149"/>
      <c r="G148" s="85"/>
      <c r="H148" s="149"/>
      <c r="I148" s="87"/>
    </row>
    <row r="149" spans="1:9" s="18" customFormat="1" ht="15.75" x14ac:dyDescent="0.25">
      <c r="A149" s="64"/>
      <c r="B149" s="65"/>
      <c r="C149" s="65"/>
      <c r="D149" s="65"/>
      <c r="E149" s="98"/>
      <c r="F149" s="148" t="s">
        <v>27</v>
      </c>
      <c r="G149" s="84">
        <f>G141*1</f>
        <v>473.68</v>
      </c>
      <c r="H149" s="148" t="s">
        <v>27</v>
      </c>
      <c r="I149" s="86">
        <f>I141*1</f>
        <v>525.14</v>
      </c>
    </row>
    <row r="150" spans="1:9" s="18" customFormat="1" ht="15.75" x14ac:dyDescent="0.25">
      <c r="A150" s="72"/>
      <c r="B150" s="62"/>
      <c r="C150" s="93" t="s">
        <v>16</v>
      </c>
      <c r="D150" s="62"/>
      <c r="E150" s="77"/>
      <c r="F150" s="139"/>
      <c r="G150" s="97"/>
      <c r="H150" s="139"/>
      <c r="I150" s="95"/>
    </row>
    <row r="151" spans="1:9" s="18" customFormat="1" ht="15.75" x14ac:dyDescent="0.25">
      <c r="A151" s="73"/>
      <c r="B151" s="71"/>
      <c r="C151" s="71"/>
      <c r="D151" s="71"/>
      <c r="E151" s="80"/>
      <c r="F151" s="148" t="s">
        <v>26</v>
      </c>
      <c r="G151" s="84">
        <f>G147*1</f>
        <v>435.24</v>
      </c>
      <c r="H151" s="148" t="s">
        <v>28</v>
      </c>
      <c r="I151" s="86">
        <f>I147*1</f>
        <v>469.96</v>
      </c>
    </row>
    <row r="152" spans="1:9" s="18" customFormat="1" ht="15.75" x14ac:dyDescent="0.25">
      <c r="A152" s="73"/>
      <c r="B152" s="71"/>
      <c r="C152" s="71"/>
      <c r="D152" s="71"/>
      <c r="E152" s="80">
        <v>310</v>
      </c>
      <c r="F152" s="149"/>
      <c r="G152" s="85"/>
      <c r="H152" s="149"/>
      <c r="I152" s="87"/>
    </row>
    <row r="153" spans="1:9" s="18" customFormat="1" ht="15.75" x14ac:dyDescent="0.25">
      <c r="A153" s="64"/>
      <c r="B153" s="65"/>
      <c r="C153" s="65"/>
      <c r="D153" s="65"/>
      <c r="E153" s="78"/>
      <c r="F153" s="148" t="s">
        <v>27</v>
      </c>
      <c r="G153" s="84">
        <f>G149*1</f>
        <v>473.68</v>
      </c>
      <c r="H153" s="148" t="s">
        <v>27</v>
      </c>
      <c r="I153" s="86">
        <f>I149*1</f>
        <v>525.14</v>
      </c>
    </row>
    <row r="154" spans="1:9" s="18" customFormat="1" ht="15.75" x14ac:dyDescent="0.25">
      <c r="A154" s="72"/>
      <c r="B154" s="62"/>
      <c r="C154" s="93" t="s">
        <v>16</v>
      </c>
      <c r="D154" s="62"/>
      <c r="E154" s="96"/>
      <c r="F154" s="139"/>
      <c r="G154" s="99"/>
      <c r="H154" s="139"/>
      <c r="I154" s="95"/>
    </row>
    <row r="155" spans="1:9" s="18" customFormat="1" ht="15.75" x14ac:dyDescent="0.25">
      <c r="A155" s="73"/>
      <c r="B155" s="71"/>
      <c r="C155" s="71"/>
      <c r="D155" s="71"/>
      <c r="E155" s="92">
        <v>420</v>
      </c>
      <c r="F155" s="148" t="s">
        <v>26</v>
      </c>
      <c r="G155" s="90">
        <f>G143*1</f>
        <v>589.67999999999995</v>
      </c>
      <c r="H155" s="148" t="s">
        <v>28</v>
      </c>
      <c r="I155" s="86">
        <f>I143*1</f>
        <v>636.72</v>
      </c>
    </row>
    <row r="156" spans="1:9" s="18" customFormat="1" ht="15.75" x14ac:dyDescent="0.25">
      <c r="A156" s="73"/>
      <c r="B156" s="71"/>
      <c r="C156" s="71"/>
      <c r="D156" s="71"/>
      <c r="E156" s="92"/>
      <c r="F156" s="149"/>
      <c r="G156" s="91"/>
      <c r="H156" s="149"/>
      <c r="I156" s="87"/>
    </row>
    <row r="157" spans="1:9" s="18" customFormat="1" ht="15.75" x14ac:dyDescent="0.25">
      <c r="A157" s="64"/>
      <c r="B157" s="65"/>
      <c r="C157" s="65"/>
      <c r="D157" s="65"/>
      <c r="E157" s="98"/>
      <c r="F157" s="148" t="s">
        <v>27</v>
      </c>
      <c r="G157" s="90">
        <f>G145*1</f>
        <v>641.76</v>
      </c>
      <c r="H157" s="148" t="s">
        <v>27</v>
      </c>
      <c r="I157" s="86">
        <f>I145*1</f>
        <v>711.48</v>
      </c>
    </row>
    <row r="158" spans="1:9" s="18" customFormat="1" ht="15.75" x14ac:dyDescent="0.25">
      <c r="A158" s="103"/>
      <c r="B158" s="61"/>
      <c r="C158" s="93" t="s">
        <v>83</v>
      </c>
      <c r="D158" s="62"/>
      <c r="E158" s="100"/>
      <c r="F158" s="139"/>
      <c r="G158" s="101"/>
      <c r="H158" s="139"/>
      <c r="I158" s="102"/>
    </row>
    <row r="159" spans="1:9" s="18" customFormat="1" ht="15.75" x14ac:dyDescent="0.25">
      <c r="A159" s="73"/>
      <c r="B159" s="71"/>
      <c r="C159" s="71"/>
      <c r="D159" s="71"/>
      <c r="E159" s="92">
        <v>120</v>
      </c>
      <c r="F159" s="148" t="s">
        <v>26</v>
      </c>
      <c r="G159" s="84">
        <f>E159/1000*2*F67</f>
        <v>216.48</v>
      </c>
      <c r="H159" s="148" t="s">
        <v>28</v>
      </c>
      <c r="I159" s="86">
        <f>E159/1000*2*F98</f>
        <v>229.92</v>
      </c>
    </row>
    <row r="160" spans="1:9" s="18" customFormat="1" ht="15.75" x14ac:dyDescent="0.25">
      <c r="A160" s="73"/>
      <c r="B160" s="71"/>
      <c r="C160" s="71"/>
      <c r="D160" s="71"/>
      <c r="E160" s="104"/>
      <c r="F160" s="149"/>
      <c r="G160" s="85"/>
      <c r="H160" s="149"/>
      <c r="I160" s="87"/>
    </row>
    <row r="161" spans="1:9" s="18" customFormat="1" ht="15.75" x14ac:dyDescent="0.25">
      <c r="A161" s="73"/>
      <c r="B161" s="71"/>
      <c r="C161" s="71"/>
      <c r="D161" s="71"/>
      <c r="E161" s="92"/>
      <c r="F161" s="148" t="s">
        <v>27</v>
      </c>
      <c r="G161" s="84">
        <f>E159/1000*2*F69</f>
        <v>231.35999999999999</v>
      </c>
      <c r="H161" s="148" t="s">
        <v>27</v>
      </c>
      <c r="I161" s="86">
        <f>E159/1000*2*F100</f>
        <v>251.28</v>
      </c>
    </row>
    <row r="162" spans="1:9" s="18" customFormat="1" ht="15.75" x14ac:dyDescent="0.25">
      <c r="A162" s="72"/>
      <c r="B162" s="62"/>
      <c r="C162" s="93" t="s">
        <v>16</v>
      </c>
      <c r="D162" s="62"/>
      <c r="E162" s="77"/>
      <c r="F162" s="143"/>
      <c r="G162" s="97"/>
      <c r="H162" s="139"/>
      <c r="I162" s="95"/>
    </row>
    <row r="163" spans="1:9" s="18" customFormat="1" ht="15.75" x14ac:dyDescent="0.25">
      <c r="A163" s="73"/>
      <c r="B163" s="71"/>
      <c r="C163" s="75" t="s">
        <v>58</v>
      </c>
      <c r="D163" s="71"/>
      <c r="E163" s="80">
        <v>120</v>
      </c>
      <c r="F163" s="145" t="s">
        <v>26</v>
      </c>
      <c r="G163" s="84">
        <f>G159*1</f>
        <v>216.48</v>
      </c>
      <c r="H163" s="148" t="s">
        <v>28</v>
      </c>
      <c r="I163" s="86">
        <f>I159*1</f>
        <v>229.92</v>
      </c>
    </row>
    <row r="164" spans="1:9" s="18" customFormat="1" ht="15.75" x14ac:dyDescent="0.25">
      <c r="A164" s="73"/>
      <c r="B164" s="71"/>
      <c r="C164" s="71"/>
      <c r="D164" s="71"/>
      <c r="E164" s="80"/>
      <c r="F164" s="150"/>
      <c r="G164" s="87"/>
      <c r="H164" s="149"/>
      <c r="I164" s="87"/>
    </row>
    <row r="165" spans="1:9" s="18" customFormat="1" ht="15.75" x14ac:dyDescent="0.25">
      <c r="A165" s="64"/>
      <c r="B165" s="65"/>
      <c r="C165" s="65"/>
      <c r="D165" s="65"/>
      <c r="E165" s="78"/>
      <c r="F165" s="145" t="s">
        <v>27</v>
      </c>
      <c r="G165" s="86">
        <f>G161*1</f>
        <v>231.35999999999999</v>
      </c>
      <c r="H165" s="148" t="s">
        <v>27</v>
      </c>
      <c r="I165" s="86">
        <f>I161*1</f>
        <v>251.28</v>
      </c>
    </row>
    <row r="166" spans="1:9" s="18" customFormat="1" ht="15.75" x14ac:dyDescent="0.25">
      <c r="A166" s="72"/>
      <c r="B166" s="62"/>
      <c r="C166" s="93" t="s">
        <v>84</v>
      </c>
      <c r="D166" s="62"/>
      <c r="E166" s="73"/>
      <c r="F166" s="140"/>
      <c r="G166" s="112"/>
      <c r="H166" s="141"/>
      <c r="I166" s="63"/>
    </row>
    <row r="167" spans="1:9" s="18" customFormat="1" ht="15.75" x14ac:dyDescent="0.25">
      <c r="A167" s="73"/>
      <c r="B167" s="71"/>
      <c r="C167" s="71"/>
      <c r="D167" s="71"/>
      <c r="E167" s="92">
        <v>125</v>
      </c>
      <c r="F167" s="151" t="s">
        <v>26</v>
      </c>
      <c r="G167" s="83">
        <f>E167/1000*2*F67</f>
        <v>225.5</v>
      </c>
      <c r="H167" s="148" t="s">
        <v>28</v>
      </c>
      <c r="I167" s="86">
        <f>E167/1000*2*F98</f>
        <v>239.5</v>
      </c>
    </row>
    <row r="168" spans="1:9" s="18" customFormat="1" ht="15.75" x14ac:dyDescent="0.25">
      <c r="A168" s="73"/>
      <c r="B168" s="71"/>
      <c r="C168" s="71"/>
      <c r="D168" s="71"/>
      <c r="E168" s="92"/>
      <c r="F168" s="140"/>
      <c r="G168" s="112"/>
      <c r="H168" s="141"/>
      <c r="I168" s="63"/>
    </row>
    <row r="169" spans="1:9" s="18" customFormat="1" ht="15.75" x14ac:dyDescent="0.25">
      <c r="A169" s="64"/>
      <c r="B169" s="65"/>
      <c r="C169" s="65"/>
      <c r="D169" s="65"/>
      <c r="E169" s="98"/>
      <c r="F169" s="152" t="s">
        <v>27</v>
      </c>
      <c r="G169" s="81">
        <f>E167/1000*2*F69</f>
        <v>241</v>
      </c>
      <c r="H169" s="149" t="s">
        <v>27</v>
      </c>
      <c r="I169" s="87">
        <f>E167/1000*2*F100</f>
        <v>261.75</v>
      </c>
    </row>
    <row r="170" spans="1:9" s="18" customFormat="1" ht="15.75" x14ac:dyDescent="0.25">
      <c r="A170" s="79"/>
      <c r="B170" s="71"/>
      <c r="C170" s="75" t="s">
        <v>17</v>
      </c>
      <c r="D170" s="71"/>
      <c r="E170" s="122"/>
      <c r="F170" s="141"/>
      <c r="G170" s="112"/>
      <c r="H170" s="141"/>
      <c r="I170" s="112"/>
    </row>
    <row r="171" spans="1:9" s="18" customFormat="1" ht="15.75" x14ac:dyDescent="0.25">
      <c r="A171" s="79"/>
      <c r="B171" s="71"/>
      <c r="C171" s="71"/>
      <c r="D171" s="71"/>
      <c r="E171" s="80">
        <v>250</v>
      </c>
      <c r="F171" s="149" t="s">
        <v>26</v>
      </c>
      <c r="G171" s="81">
        <f>E171/1000*2*E67</f>
        <v>376</v>
      </c>
      <c r="H171" s="149" t="s">
        <v>28</v>
      </c>
      <c r="I171" s="81">
        <f>E171/1000*2*E98</f>
        <v>404</v>
      </c>
    </row>
    <row r="172" spans="1:9" s="18" customFormat="1" ht="15.75" x14ac:dyDescent="0.25">
      <c r="A172" s="79"/>
      <c r="B172" s="71"/>
      <c r="C172" s="71"/>
      <c r="D172" s="71"/>
      <c r="E172" s="80"/>
      <c r="F172" s="142"/>
      <c r="G172" s="113"/>
      <c r="H172" s="142"/>
      <c r="I172" s="113"/>
    </row>
    <row r="173" spans="1:9" s="18" customFormat="1" ht="15.75" x14ac:dyDescent="0.25">
      <c r="A173" s="88"/>
      <c r="B173" s="65"/>
      <c r="C173" s="65"/>
      <c r="D173" s="65"/>
      <c r="E173" s="80"/>
      <c r="F173" s="149" t="s">
        <v>27</v>
      </c>
      <c r="G173" s="81">
        <f>E171/1000*2*E69</f>
        <v>407</v>
      </c>
      <c r="H173" s="149" t="s">
        <v>27</v>
      </c>
      <c r="I173" s="81">
        <f>E171/1000*2*E100</f>
        <v>448.5</v>
      </c>
    </row>
    <row r="174" spans="1:9" s="18" customFormat="1" ht="15.75" x14ac:dyDescent="0.25">
      <c r="A174" s="72"/>
      <c r="B174" s="62"/>
      <c r="C174" s="93" t="s">
        <v>17</v>
      </c>
      <c r="D174" s="62"/>
      <c r="E174" s="112"/>
      <c r="F174" s="108"/>
      <c r="G174" s="112"/>
      <c r="H174" s="68"/>
      <c r="I174" s="112"/>
    </row>
    <row r="175" spans="1:9" s="18" customFormat="1" ht="15.75" x14ac:dyDescent="0.25">
      <c r="A175" s="73"/>
      <c r="B175" s="71"/>
      <c r="C175" s="75" t="s">
        <v>20</v>
      </c>
      <c r="D175" s="71"/>
      <c r="E175" s="80">
        <v>250</v>
      </c>
      <c r="F175" s="145" t="s">
        <v>26</v>
      </c>
      <c r="G175" s="83">
        <f>G171*1</f>
        <v>376</v>
      </c>
      <c r="H175" s="147" t="s">
        <v>28</v>
      </c>
      <c r="I175" s="83">
        <f>I171*1</f>
        <v>404</v>
      </c>
    </row>
    <row r="176" spans="1:9" s="18" customFormat="1" ht="15.75" x14ac:dyDescent="0.25">
      <c r="A176" s="73"/>
      <c r="B176" s="71"/>
      <c r="C176" s="71"/>
      <c r="D176" s="71"/>
      <c r="E176" s="80"/>
      <c r="F176" s="150"/>
      <c r="G176" s="81"/>
      <c r="H176" s="146"/>
      <c r="I176" s="81"/>
    </row>
    <row r="177" spans="1:9" s="18" customFormat="1" ht="15.75" x14ac:dyDescent="0.25">
      <c r="A177" s="64"/>
      <c r="B177" s="65"/>
      <c r="C177" s="65"/>
      <c r="D177" s="65"/>
      <c r="E177" s="78"/>
      <c r="F177" s="145" t="s">
        <v>27</v>
      </c>
      <c r="G177" s="83">
        <f>G173*1</f>
        <v>407</v>
      </c>
      <c r="H177" s="147" t="s">
        <v>27</v>
      </c>
      <c r="I177" s="83">
        <f>I173*1</f>
        <v>448.5</v>
      </c>
    </row>
    <row r="178" spans="1:9" s="18" customFormat="1" ht="15.75" x14ac:dyDescent="0.25">
      <c r="A178" s="72"/>
      <c r="B178" s="62"/>
      <c r="C178" s="93" t="s">
        <v>21</v>
      </c>
      <c r="D178" s="63"/>
      <c r="E178" s="104"/>
      <c r="F178" s="139"/>
      <c r="G178" s="82"/>
      <c r="H178" s="139"/>
      <c r="I178" s="95"/>
    </row>
    <row r="179" spans="1:9" s="18" customFormat="1" ht="15.75" x14ac:dyDescent="0.25">
      <c r="A179" s="73"/>
      <c r="B179" s="71"/>
      <c r="C179" s="71"/>
      <c r="D179" s="74"/>
      <c r="E179" s="92">
        <v>420</v>
      </c>
      <c r="F179" s="148" t="s">
        <v>26</v>
      </c>
      <c r="G179" s="83">
        <f>G155*1</f>
        <v>589.67999999999995</v>
      </c>
      <c r="H179" s="148" t="s">
        <v>28</v>
      </c>
      <c r="I179" s="86">
        <f>I155*1</f>
        <v>636.72</v>
      </c>
    </row>
    <row r="180" spans="1:9" s="18" customFormat="1" ht="15.75" x14ac:dyDescent="0.25">
      <c r="A180" s="73"/>
      <c r="B180" s="71"/>
      <c r="C180" s="71"/>
      <c r="D180" s="74"/>
      <c r="E180" s="92"/>
      <c r="F180" s="149"/>
      <c r="G180" s="81"/>
      <c r="H180" s="149"/>
      <c r="I180" s="87"/>
    </row>
    <row r="181" spans="1:9" s="18" customFormat="1" ht="15.75" x14ac:dyDescent="0.25">
      <c r="A181" s="73"/>
      <c r="B181" s="71"/>
      <c r="C181" s="71"/>
      <c r="D181" s="74"/>
      <c r="E181" s="98"/>
      <c r="F181" s="148" t="s">
        <v>27</v>
      </c>
      <c r="G181" s="83">
        <f>G157*1</f>
        <v>641.76</v>
      </c>
      <c r="H181" s="148" t="s">
        <v>27</v>
      </c>
      <c r="I181" s="86">
        <f>I157*1</f>
        <v>711.48</v>
      </c>
    </row>
    <row r="182" spans="1:9" s="18" customFormat="1" ht="15.75" x14ac:dyDescent="0.25">
      <c r="A182" s="72"/>
      <c r="B182" s="62"/>
      <c r="C182" s="93" t="s">
        <v>21</v>
      </c>
      <c r="D182" s="63"/>
      <c r="E182" s="77"/>
      <c r="F182" s="139"/>
      <c r="G182" s="82"/>
      <c r="H182" s="139"/>
      <c r="I182" s="95"/>
    </row>
    <row r="183" spans="1:9" s="18" customFormat="1" ht="15.75" x14ac:dyDescent="0.25">
      <c r="A183" s="73"/>
      <c r="B183" s="71"/>
      <c r="C183" s="71"/>
      <c r="D183" s="74"/>
      <c r="E183" s="80">
        <v>310</v>
      </c>
      <c r="F183" s="148" t="s">
        <v>26</v>
      </c>
      <c r="G183" s="83">
        <f>G151*1</f>
        <v>435.24</v>
      </c>
      <c r="H183" s="148" t="s">
        <v>28</v>
      </c>
      <c r="I183" s="86">
        <f>I147*1</f>
        <v>469.96</v>
      </c>
    </row>
    <row r="184" spans="1:9" s="18" customFormat="1" ht="15.75" x14ac:dyDescent="0.25">
      <c r="A184" s="73"/>
      <c r="B184" s="71"/>
      <c r="C184" s="71"/>
      <c r="D184" s="74"/>
      <c r="E184" s="80"/>
      <c r="F184" s="139"/>
      <c r="G184" s="82"/>
      <c r="H184" s="139"/>
      <c r="I184" s="95"/>
    </row>
    <row r="185" spans="1:9" s="18" customFormat="1" ht="15.75" x14ac:dyDescent="0.25">
      <c r="A185" s="64"/>
      <c r="B185" s="65"/>
      <c r="C185" s="65"/>
      <c r="D185" s="66"/>
      <c r="E185" s="78"/>
      <c r="F185" s="148" t="s">
        <v>27</v>
      </c>
      <c r="G185" s="83">
        <f>G153*1</f>
        <v>473.68</v>
      </c>
      <c r="H185" s="148" t="s">
        <v>27</v>
      </c>
      <c r="I185" s="86">
        <f>I149*1</f>
        <v>525.14</v>
      </c>
    </row>
    <row r="186" spans="1:9" s="18" customFormat="1" ht="15.75" x14ac:dyDescent="0.25">
      <c r="A186" s="72"/>
      <c r="B186" s="62"/>
      <c r="C186" s="93" t="s">
        <v>22</v>
      </c>
      <c r="D186" s="63"/>
      <c r="E186" s="96"/>
      <c r="F186" s="139"/>
      <c r="G186" s="82"/>
      <c r="H186" s="139"/>
      <c r="I186" s="82"/>
    </row>
    <row r="187" spans="1:9" s="18" customFormat="1" ht="15.75" x14ac:dyDescent="0.25">
      <c r="A187" s="73"/>
      <c r="B187" s="76"/>
      <c r="C187" s="71"/>
      <c r="D187" s="74"/>
      <c r="E187" s="92">
        <v>80</v>
      </c>
      <c r="F187" s="142"/>
      <c r="G187" s="113"/>
      <c r="H187" s="142"/>
      <c r="I187" s="113"/>
    </row>
    <row r="188" spans="1:9" s="18" customFormat="1" ht="15.75" x14ac:dyDescent="0.25">
      <c r="A188" s="73"/>
      <c r="B188" s="71"/>
      <c r="C188" s="71"/>
      <c r="D188" s="74"/>
      <c r="E188" s="92"/>
      <c r="F188" s="149" t="s">
        <v>26</v>
      </c>
      <c r="G188" s="81">
        <f>E187/1000*2*G67</f>
        <v>168.32</v>
      </c>
      <c r="H188" s="149" t="s">
        <v>28</v>
      </c>
      <c r="I188" s="81">
        <f>E187/1000*2*G98</f>
        <v>177.28</v>
      </c>
    </row>
    <row r="189" spans="1:9" s="18" customFormat="1" ht="15.75" x14ac:dyDescent="0.25">
      <c r="A189" s="89"/>
      <c r="B189" s="62"/>
      <c r="C189" s="93" t="s">
        <v>22</v>
      </c>
      <c r="D189" s="63"/>
      <c r="E189" s="96"/>
      <c r="F189" s="139"/>
      <c r="G189" s="97"/>
      <c r="H189" s="139"/>
      <c r="I189" s="82"/>
    </row>
    <row r="190" spans="1:9" s="18" customFormat="1" ht="15.75" x14ac:dyDescent="0.25">
      <c r="A190" s="79"/>
      <c r="B190" s="71"/>
      <c r="C190" s="75" t="s">
        <v>58</v>
      </c>
      <c r="D190" s="71"/>
      <c r="E190" s="92">
        <v>52</v>
      </c>
      <c r="F190" s="142"/>
      <c r="G190" s="71"/>
      <c r="H190" s="142"/>
      <c r="I190" s="113"/>
    </row>
    <row r="191" spans="1:9" s="18" customFormat="1" ht="15.75" x14ac:dyDescent="0.25">
      <c r="A191" s="88"/>
      <c r="B191" s="65"/>
      <c r="C191" s="65"/>
      <c r="D191" s="65"/>
      <c r="E191" s="98"/>
      <c r="F191" s="149" t="s">
        <v>26</v>
      </c>
      <c r="G191" s="85">
        <f>E190/1000*2*G67</f>
        <v>109.408</v>
      </c>
      <c r="H191" s="149" t="s">
        <v>28</v>
      </c>
      <c r="I191" s="81">
        <f>E190/1000*2*G98</f>
        <v>115.232</v>
      </c>
    </row>
    <row r="192" spans="1:9" s="18" customFormat="1" ht="15.75" x14ac:dyDescent="0.25">
      <c r="A192" s="89"/>
      <c r="B192" s="62"/>
      <c r="C192" s="93" t="s">
        <v>18</v>
      </c>
      <c r="D192" s="62"/>
      <c r="E192" s="77"/>
      <c r="F192" s="139"/>
      <c r="G192" s="82"/>
      <c r="H192" s="139"/>
      <c r="I192" s="82"/>
    </row>
    <row r="193" spans="1:9" s="18" customFormat="1" ht="15.75" x14ac:dyDescent="0.25">
      <c r="A193" s="79"/>
      <c r="B193" s="71"/>
      <c r="C193" s="71"/>
      <c r="D193" s="71"/>
      <c r="E193" s="80">
        <v>160</v>
      </c>
      <c r="F193" s="148" t="s">
        <v>26</v>
      </c>
      <c r="G193" s="83">
        <f>E193/1000*2*E67</f>
        <v>240.64000000000001</v>
      </c>
      <c r="H193" s="148" t="s">
        <v>28</v>
      </c>
      <c r="I193" s="83">
        <f>E193/1000*2*E98</f>
        <v>258.56</v>
      </c>
    </row>
    <row r="194" spans="1:9" s="18" customFormat="1" ht="15.75" x14ac:dyDescent="0.25">
      <c r="A194" s="79"/>
      <c r="B194" s="71"/>
      <c r="C194" s="71"/>
      <c r="D194" s="71"/>
      <c r="E194" s="80"/>
      <c r="F194" s="149"/>
      <c r="G194" s="81"/>
      <c r="H194" s="149"/>
      <c r="I194" s="81"/>
    </row>
    <row r="195" spans="1:9" s="18" customFormat="1" ht="15.75" x14ac:dyDescent="0.25">
      <c r="A195" s="88"/>
      <c r="B195" s="65"/>
      <c r="C195" s="65"/>
      <c r="D195" s="65"/>
      <c r="E195" s="78"/>
      <c r="F195" s="149" t="s">
        <v>27</v>
      </c>
      <c r="G195" s="81">
        <f>E193/1000*2*E69</f>
        <v>260.48</v>
      </c>
      <c r="H195" s="148" t="s">
        <v>27</v>
      </c>
      <c r="I195" s="83">
        <f>E193/1000*2*E100</f>
        <v>287.04000000000002</v>
      </c>
    </row>
    <row r="196" spans="1:9" s="18" customFormat="1" ht="15.75" x14ac:dyDescent="0.25">
      <c r="A196" s="89"/>
      <c r="B196" s="62"/>
      <c r="C196" s="93" t="s">
        <v>85</v>
      </c>
      <c r="D196" s="62"/>
      <c r="E196" s="96"/>
      <c r="F196" s="153"/>
      <c r="G196" s="82"/>
      <c r="H196" s="139"/>
      <c r="I196" s="95"/>
    </row>
    <row r="197" spans="1:9" s="18" customFormat="1" ht="15.75" x14ac:dyDescent="0.25">
      <c r="A197" s="79"/>
      <c r="B197" s="71"/>
      <c r="C197" s="71"/>
      <c r="D197" s="71"/>
      <c r="E197" s="92">
        <v>250</v>
      </c>
      <c r="F197" s="151" t="s">
        <v>26</v>
      </c>
      <c r="G197" s="83">
        <f>G175*1</f>
        <v>376</v>
      </c>
      <c r="H197" s="148" t="s">
        <v>28</v>
      </c>
      <c r="I197" s="86">
        <f>I175*1</f>
        <v>404</v>
      </c>
    </row>
    <row r="198" spans="1:9" s="18" customFormat="1" ht="15.75" x14ac:dyDescent="0.25">
      <c r="A198" s="79"/>
      <c r="B198" s="71"/>
      <c r="C198" s="71"/>
      <c r="D198" s="71"/>
      <c r="E198" s="92"/>
      <c r="F198" s="153"/>
      <c r="G198" s="82"/>
      <c r="H198" s="139"/>
      <c r="I198" s="95"/>
    </row>
    <row r="199" spans="1:9" s="18" customFormat="1" ht="15.75" x14ac:dyDescent="0.25">
      <c r="A199" s="88"/>
      <c r="B199" s="65"/>
      <c r="C199" s="65"/>
      <c r="D199" s="65"/>
      <c r="E199" s="98"/>
      <c r="F199" s="151" t="s">
        <v>27</v>
      </c>
      <c r="G199" s="83">
        <f>G177*1</f>
        <v>407</v>
      </c>
      <c r="H199" s="148" t="s">
        <v>27</v>
      </c>
      <c r="I199" s="86">
        <f>I177*1</f>
        <v>448.5</v>
      </c>
    </row>
    <row r="200" spans="1:9" s="18" customFormat="1" ht="15.75" x14ac:dyDescent="0.25">
      <c r="A200" s="89"/>
      <c r="B200" s="62"/>
      <c r="C200" s="93" t="s">
        <v>86</v>
      </c>
      <c r="D200" s="62"/>
      <c r="E200" s="96"/>
      <c r="F200" s="153"/>
      <c r="G200" s="82"/>
      <c r="H200" s="139"/>
      <c r="I200" s="95"/>
    </row>
    <row r="201" spans="1:9" s="18" customFormat="1" ht="15.75" x14ac:dyDescent="0.25">
      <c r="A201" s="79"/>
      <c r="B201" s="71"/>
      <c r="C201" s="71"/>
      <c r="D201" s="71"/>
      <c r="E201" s="92">
        <v>310</v>
      </c>
      <c r="F201" s="151" t="s">
        <v>26</v>
      </c>
      <c r="G201" s="83">
        <f>G183*1</f>
        <v>435.24</v>
      </c>
      <c r="H201" s="148" t="s">
        <v>28</v>
      </c>
      <c r="I201" s="86">
        <f>I147*1</f>
        <v>469.96</v>
      </c>
    </row>
    <row r="202" spans="1:9" s="18" customFormat="1" ht="16.149999999999999" customHeight="1" x14ac:dyDescent="0.25">
      <c r="A202" s="79"/>
      <c r="B202" s="71"/>
      <c r="C202" s="71"/>
      <c r="D202" s="71"/>
      <c r="E202" s="92"/>
      <c r="F202" s="152"/>
      <c r="G202" s="81"/>
      <c r="H202" s="149"/>
      <c r="I202" s="87"/>
    </row>
    <row r="203" spans="1:9" s="18" customFormat="1" ht="15.75" x14ac:dyDescent="0.25">
      <c r="A203" s="88"/>
      <c r="B203" s="65"/>
      <c r="C203" s="65"/>
      <c r="D203" s="65"/>
      <c r="E203" s="98"/>
      <c r="F203" s="151" t="s">
        <v>27</v>
      </c>
      <c r="G203" s="83">
        <f>G185*1</f>
        <v>473.68</v>
      </c>
      <c r="H203" s="148" t="s">
        <v>27</v>
      </c>
      <c r="I203" s="86">
        <f>I185*1</f>
        <v>525.14</v>
      </c>
    </row>
    <row r="204" spans="1:9" s="18" customFormat="1" ht="15.75" x14ac:dyDescent="0.25">
      <c r="A204" s="79"/>
      <c r="B204" s="71"/>
      <c r="C204" s="93" t="s">
        <v>86</v>
      </c>
      <c r="D204" s="62"/>
      <c r="E204" s="77"/>
      <c r="F204" s="144"/>
      <c r="G204" s="82"/>
      <c r="H204" s="139"/>
      <c r="I204" s="95"/>
    </row>
    <row r="205" spans="1:9" s="18" customFormat="1" ht="15.75" x14ac:dyDescent="0.25">
      <c r="A205" s="79"/>
      <c r="B205" s="71"/>
      <c r="C205" s="71"/>
      <c r="D205" s="71"/>
      <c r="E205" s="80">
        <v>420</v>
      </c>
      <c r="F205" s="147" t="s">
        <v>26</v>
      </c>
      <c r="G205" s="83">
        <f>G179*1</f>
        <v>589.67999999999995</v>
      </c>
      <c r="H205" s="148" t="s">
        <v>28</v>
      </c>
      <c r="I205" s="86">
        <f>I179*1</f>
        <v>636.72</v>
      </c>
    </row>
    <row r="206" spans="1:9" s="18" customFormat="1" ht="15.75" x14ac:dyDescent="0.25">
      <c r="A206" s="79"/>
      <c r="B206" s="71"/>
      <c r="C206" s="71"/>
      <c r="D206" s="71"/>
      <c r="E206" s="80"/>
      <c r="F206" s="153"/>
      <c r="G206" s="82"/>
      <c r="H206" s="139"/>
      <c r="I206" s="95"/>
    </row>
    <row r="207" spans="1:9" s="18" customFormat="1" ht="15.75" x14ac:dyDescent="0.25">
      <c r="A207" s="88"/>
      <c r="B207" s="65"/>
      <c r="C207" s="65"/>
      <c r="D207" s="65"/>
      <c r="E207" s="78"/>
      <c r="F207" s="151" t="s">
        <v>27</v>
      </c>
      <c r="G207" s="83">
        <f>G181*1</f>
        <v>641.76</v>
      </c>
      <c r="H207" s="148" t="s">
        <v>27</v>
      </c>
      <c r="I207" s="86">
        <f>I181*1</f>
        <v>711.48</v>
      </c>
    </row>
    <row r="208" spans="1:9" s="18" customFormat="1" ht="15.75" x14ac:dyDescent="0.25">
      <c r="A208" s="72"/>
      <c r="B208" s="93" t="s">
        <v>23</v>
      </c>
      <c r="C208" s="62"/>
      <c r="D208" s="62"/>
      <c r="E208" s="77"/>
      <c r="F208" s="139"/>
      <c r="G208" s="82"/>
      <c r="H208" s="139"/>
      <c r="I208" s="82"/>
    </row>
    <row r="209" spans="1:13" s="18" customFormat="1" ht="15.75" x14ac:dyDescent="0.25">
      <c r="A209" s="73"/>
      <c r="B209" s="71"/>
      <c r="C209" s="71"/>
      <c r="D209" s="71"/>
      <c r="E209" s="80">
        <v>250</v>
      </c>
      <c r="F209" s="148" t="s">
        <v>26</v>
      </c>
      <c r="G209" s="83">
        <f>G197*1</f>
        <v>376</v>
      </c>
      <c r="H209" s="148" t="s">
        <v>28</v>
      </c>
      <c r="I209" s="83">
        <f>I197*1</f>
        <v>404</v>
      </c>
    </row>
    <row r="210" spans="1:13" s="18" customFormat="1" ht="15.6" customHeight="1" x14ac:dyDescent="0.25">
      <c r="A210" s="73"/>
      <c r="B210" s="71"/>
      <c r="C210" s="71"/>
      <c r="D210" s="71"/>
      <c r="E210" s="80"/>
      <c r="F210" s="149"/>
      <c r="G210" s="81"/>
      <c r="H210" s="149"/>
      <c r="I210" s="81"/>
    </row>
    <row r="211" spans="1:13" s="18" customFormat="1" ht="15.75" x14ac:dyDescent="0.25">
      <c r="A211" s="64"/>
      <c r="B211" s="65"/>
      <c r="C211" s="65"/>
      <c r="D211" s="65"/>
      <c r="E211" s="78"/>
      <c r="F211" s="148" t="s">
        <v>27</v>
      </c>
      <c r="G211" s="83">
        <f>G199*1</f>
        <v>407</v>
      </c>
      <c r="H211" s="148" t="s">
        <v>27</v>
      </c>
      <c r="I211" s="83">
        <f>I199*1</f>
        <v>448.5</v>
      </c>
    </row>
    <row r="212" spans="1:13" ht="15.6" customHeight="1" x14ac:dyDescent="0.25"/>
    <row r="213" spans="1:13" ht="15.6" customHeight="1" thickBot="1" x14ac:dyDescent="0.3"/>
    <row r="214" spans="1:13" ht="17.25" customHeight="1" x14ac:dyDescent="0.35">
      <c r="A214" s="182" t="s">
        <v>58</v>
      </c>
      <c r="B214" s="183"/>
      <c r="C214" s="183"/>
      <c r="D214" s="183"/>
      <c r="E214" s="184"/>
      <c r="F214" s="182" t="s">
        <v>58</v>
      </c>
      <c r="G214" s="183"/>
      <c r="H214" s="183"/>
      <c r="I214" s="183"/>
      <c r="J214" s="183"/>
      <c r="K214" s="183"/>
      <c r="L214" s="183"/>
      <c r="M214" s="184"/>
    </row>
    <row r="215" spans="1:13" ht="15" customHeight="1" x14ac:dyDescent="0.35">
      <c r="A215" s="185" t="s">
        <v>8</v>
      </c>
      <c r="B215" s="180"/>
      <c r="C215" s="180"/>
      <c r="D215" s="180"/>
      <c r="E215" s="186"/>
      <c r="F215" s="185" t="s">
        <v>9</v>
      </c>
      <c r="G215" s="180"/>
      <c r="H215" s="180"/>
      <c r="I215" s="180"/>
      <c r="J215" s="180"/>
      <c r="K215" s="180"/>
      <c r="L215" s="180"/>
      <c r="M215" s="186"/>
    </row>
    <row r="216" spans="1:13" ht="15" customHeight="1" x14ac:dyDescent="0.25">
      <c r="A216" s="138"/>
      <c r="B216" s="199"/>
      <c r="C216" s="181"/>
      <c r="D216" s="181"/>
      <c r="E216" s="187"/>
      <c r="F216" s="138"/>
      <c r="G216" s="181"/>
      <c r="H216" s="181"/>
      <c r="I216" s="181"/>
      <c r="J216" s="181"/>
      <c r="K216" s="181"/>
      <c r="L216" s="181"/>
      <c r="M216" s="187"/>
    </row>
    <row r="217" spans="1:13" ht="15.75" customHeight="1" x14ac:dyDescent="0.25">
      <c r="A217" s="138"/>
      <c r="B217" s="199"/>
      <c r="C217" s="181"/>
      <c r="D217" s="181"/>
      <c r="E217" s="187"/>
      <c r="F217" s="138"/>
      <c r="G217" s="181"/>
      <c r="H217" s="181"/>
      <c r="I217" s="181"/>
      <c r="J217" s="181"/>
      <c r="K217" s="181"/>
      <c r="L217" s="181"/>
      <c r="M217" s="187"/>
    </row>
    <row r="218" spans="1:13" ht="15" customHeight="1" x14ac:dyDescent="0.25">
      <c r="A218" s="138"/>
      <c r="B218" s="199"/>
      <c r="C218" s="181"/>
      <c r="D218" s="181"/>
      <c r="E218" s="187"/>
      <c r="F218" s="138"/>
      <c r="G218" s="181"/>
      <c r="H218" s="181"/>
      <c r="I218" s="181"/>
      <c r="J218" s="181"/>
      <c r="K218" s="181"/>
      <c r="L218" s="181"/>
      <c r="M218" s="187"/>
    </row>
    <row r="219" spans="1:13" ht="15" customHeight="1" x14ac:dyDescent="0.25">
      <c r="A219" s="138"/>
      <c r="B219" s="199"/>
      <c r="C219" s="181"/>
      <c r="D219" s="181"/>
      <c r="E219" s="187"/>
      <c r="F219" s="138"/>
      <c r="G219" s="181"/>
      <c r="H219" s="181"/>
      <c r="I219" s="181"/>
      <c r="J219" s="181"/>
      <c r="K219" s="181"/>
      <c r="L219" s="181"/>
      <c r="M219" s="187"/>
    </row>
    <row r="220" spans="1:13" ht="15.75" customHeight="1" x14ac:dyDescent="0.25">
      <c r="A220" s="138"/>
      <c r="B220" s="199"/>
      <c r="C220" s="181"/>
      <c r="D220" s="181"/>
      <c r="E220" s="187"/>
      <c r="F220" s="138"/>
      <c r="G220" s="181"/>
      <c r="H220" s="181"/>
      <c r="I220" s="181"/>
      <c r="J220" s="181"/>
      <c r="K220" s="181"/>
      <c r="L220" s="181"/>
      <c r="M220" s="187"/>
    </row>
    <row r="221" spans="1:13" ht="15" customHeight="1" x14ac:dyDescent="0.25">
      <c r="A221" s="138"/>
      <c r="B221" s="199"/>
      <c r="C221" s="181"/>
      <c r="D221" s="181"/>
      <c r="E221" s="187"/>
      <c r="F221" s="138"/>
      <c r="G221" s="181"/>
      <c r="H221" s="181"/>
      <c r="I221" s="181"/>
      <c r="J221" s="181"/>
      <c r="K221" s="181"/>
      <c r="L221" s="181"/>
      <c r="M221" s="187"/>
    </row>
    <row r="222" spans="1:13" ht="15" customHeight="1" x14ac:dyDescent="0.25">
      <c r="A222" s="138"/>
      <c r="B222" s="199"/>
      <c r="C222" s="181"/>
      <c r="D222" s="181"/>
      <c r="E222" s="187"/>
      <c r="F222" s="138"/>
      <c r="G222" s="181"/>
      <c r="H222" s="181"/>
      <c r="I222" s="181"/>
      <c r="J222" s="181"/>
      <c r="K222" s="181"/>
      <c r="L222" s="181"/>
      <c r="M222" s="187"/>
    </row>
    <row r="223" spans="1:13" ht="15" customHeight="1" x14ac:dyDescent="0.25">
      <c r="A223" s="138"/>
      <c r="B223" s="199"/>
      <c r="C223" s="181"/>
      <c r="D223" s="181"/>
      <c r="E223" s="187"/>
      <c r="F223" s="138"/>
      <c r="G223" s="181"/>
      <c r="H223" s="181"/>
      <c r="I223" s="181"/>
      <c r="J223" s="181"/>
      <c r="K223" s="181"/>
      <c r="L223" s="181"/>
      <c r="M223" s="187"/>
    </row>
    <row r="224" spans="1:13" ht="15.75" customHeight="1" thickBot="1" x14ac:dyDescent="0.3">
      <c r="A224" s="25"/>
      <c r="B224" s="200"/>
      <c r="C224" s="188"/>
      <c r="D224" s="188"/>
      <c r="E224" s="189"/>
      <c r="F224" s="25"/>
      <c r="G224" s="188"/>
      <c r="H224" s="188"/>
      <c r="I224" s="188"/>
      <c r="J224" s="188"/>
      <c r="K224" s="188"/>
      <c r="L224" s="188"/>
      <c r="M224" s="189"/>
    </row>
    <row r="225" spans="1:13" ht="15" customHeight="1" x14ac:dyDescent="0.35">
      <c r="A225" s="182" t="s">
        <v>58</v>
      </c>
      <c r="B225" s="183"/>
      <c r="C225" s="183"/>
      <c r="D225" s="183"/>
      <c r="E225" s="184"/>
      <c r="F225" s="182" t="s">
        <v>58</v>
      </c>
      <c r="G225" s="183"/>
      <c r="H225" s="183"/>
      <c r="I225" s="183"/>
      <c r="J225" s="183"/>
      <c r="K225" s="183"/>
      <c r="L225" s="183"/>
      <c r="M225" s="184"/>
    </row>
    <row r="226" spans="1:13" ht="15" customHeight="1" x14ac:dyDescent="0.35">
      <c r="A226" s="185" t="s">
        <v>89</v>
      </c>
      <c r="B226" s="180"/>
      <c r="C226" s="180"/>
      <c r="D226" s="180"/>
      <c r="E226" s="186"/>
      <c r="F226" s="185" t="s">
        <v>4</v>
      </c>
      <c r="G226" s="180"/>
      <c r="H226" s="180"/>
      <c r="I226" s="180"/>
      <c r="J226" s="180"/>
      <c r="K226" s="180"/>
      <c r="L226" s="180"/>
      <c r="M226" s="186"/>
    </row>
    <row r="227" spans="1:13" ht="15" customHeight="1" x14ac:dyDescent="0.25">
      <c r="A227" s="138"/>
      <c r="B227" s="199"/>
      <c r="C227" s="181"/>
      <c r="D227" s="181"/>
      <c r="E227" s="187"/>
      <c r="F227" s="138"/>
      <c r="G227" s="181"/>
      <c r="H227" s="181"/>
      <c r="I227" s="181"/>
      <c r="J227" s="181"/>
      <c r="K227" s="181"/>
      <c r="L227" s="181"/>
      <c r="M227" s="187"/>
    </row>
    <row r="228" spans="1:13" ht="15.75" customHeight="1" x14ac:dyDescent="0.25">
      <c r="A228" s="138"/>
      <c r="B228" s="199"/>
      <c r="C228" s="181"/>
      <c r="D228" s="181"/>
      <c r="E228" s="187"/>
      <c r="F228" s="138"/>
      <c r="G228" s="181"/>
      <c r="H228" s="181"/>
      <c r="I228" s="181"/>
      <c r="J228" s="181"/>
      <c r="K228" s="181"/>
      <c r="L228" s="181"/>
      <c r="M228" s="187"/>
    </row>
    <row r="229" spans="1:13" ht="15" customHeight="1" x14ac:dyDescent="0.25">
      <c r="A229" s="138"/>
      <c r="B229" s="199"/>
      <c r="C229" s="181"/>
      <c r="D229" s="181"/>
      <c r="E229" s="187"/>
      <c r="F229" s="138"/>
      <c r="G229" s="181"/>
      <c r="H229" s="181"/>
      <c r="I229" s="181"/>
      <c r="J229" s="181"/>
      <c r="K229" s="181"/>
      <c r="L229" s="181"/>
      <c r="M229" s="187"/>
    </row>
    <row r="230" spans="1:13" ht="15" customHeight="1" x14ac:dyDescent="0.25">
      <c r="A230" s="138"/>
      <c r="B230" s="199"/>
      <c r="C230" s="181"/>
      <c r="D230" s="181"/>
      <c r="E230" s="187"/>
      <c r="F230" s="138"/>
      <c r="G230" s="181"/>
      <c r="H230" s="181"/>
      <c r="I230" s="181"/>
      <c r="J230" s="181"/>
      <c r="K230" s="181"/>
      <c r="L230" s="181"/>
      <c r="M230" s="187"/>
    </row>
    <row r="231" spans="1:13" ht="15.75" customHeight="1" x14ac:dyDescent="0.25">
      <c r="A231" s="138"/>
      <c r="B231" s="199"/>
      <c r="C231" s="181"/>
      <c r="D231" s="181"/>
      <c r="E231" s="187"/>
      <c r="F231" s="138"/>
      <c r="G231" s="181"/>
      <c r="H231" s="181"/>
      <c r="I231" s="181"/>
      <c r="J231" s="181"/>
      <c r="K231" s="181"/>
      <c r="L231" s="181"/>
      <c r="M231" s="187"/>
    </row>
    <row r="232" spans="1:13" ht="15" customHeight="1" x14ac:dyDescent="0.25">
      <c r="A232" s="138"/>
      <c r="B232" s="199"/>
      <c r="C232" s="181"/>
      <c r="D232" s="181"/>
      <c r="E232" s="187"/>
      <c r="F232" s="138"/>
      <c r="G232" s="181"/>
      <c r="H232" s="181"/>
      <c r="I232" s="181"/>
      <c r="J232" s="181"/>
      <c r="K232" s="181"/>
      <c r="L232" s="181"/>
      <c r="M232" s="187"/>
    </row>
    <row r="233" spans="1:13" ht="15" customHeight="1" thickBot="1" x14ac:dyDescent="0.3">
      <c r="A233" s="25"/>
      <c r="B233" s="200"/>
      <c r="C233" s="188"/>
      <c r="D233" s="188"/>
      <c r="E233" s="189"/>
      <c r="F233" s="25"/>
      <c r="G233" s="188"/>
      <c r="H233" s="188"/>
      <c r="I233" s="188"/>
      <c r="J233" s="188"/>
      <c r="K233" s="188"/>
      <c r="L233" s="188"/>
      <c r="M233" s="189"/>
    </row>
    <row r="234" spans="1:13" ht="14.45" customHeight="1" x14ac:dyDescent="0.35">
      <c r="A234" s="182" t="s">
        <v>58</v>
      </c>
      <c r="B234" s="183"/>
      <c r="C234" s="183"/>
      <c r="D234" s="183"/>
      <c r="E234" s="184"/>
      <c r="F234" s="182" t="s">
        <v>58</v>
      </c>
      <c r="G234" s="183"/>
      <c r="H234" s="183"/>
      <c r="I234" s="183"/>
      <c r="J234" s="183"/>
      <c r="K234" s="183"/>
      <c r="L234" s="183"/>
      <c r="M234" s="184"/>
    </row>
    <row r="235" spans="1:13" ht="15.6" customHeight="1" x14ac:dyDescent="0.35">
      <c r="A235" s="185" t="s">
        <v>5</v>
      </c>
      <c r="B235" s="180"/>
      <c r="C235" s="180"/>
      <c r="D235" s="180"/>
      <c r="E235" s="186"/>
      <c r="F235" s="185" t="s">
        <v>7</v>
      </c>
      <c r="G235" s="180"/>
      <c r="H235" s="180"/>
      <c r="I235" s="180"/>
      <c r="J235" s="180"/>
      <c r="K235" s="180"/>
      <c r="L235" s="180"/>
      <c r="M235" s="186"/>
    </row>
    <row r="236" spans="1:13" ht="14.45" customHeight="1" x14ac:dyDescent="0.25">
      <c r="A236" s="138"/>
      <c r="B236" s="199"/>
      <c r="C236" s="181"/>
      <c r="D236" s="181"/>
      <c r="E236" s="187"/>
      <c r="F236" s="138"/>
      <c r="G236" s="181"/>
      <c r="H236" s="181"/>
      <c r="I236" s="181"/>
      <c r="J236" s="181"/>
      <c r="K236" s="181"/>
      <c r="L236" s="181"/>
      <c r="M236" s="187"/>
    </row>
    <row r="237" spans="1:13" ht="14.45" customHeight="1" x14ac:dyDescent="0.25">
      <c r="A237" s="138"/>
      <c r="B237" s="199"/>
      <c r="C237" s="181"/>
      <c r="D237" s="181"/>
      <c r="E237" s="187"/>
      <c r="F237" s="138"/>
      <c r="G237" s="181"/>
      <c r="H237" s="181"/>
      <c r="I237" s="181"/>
      <c r="J237" s="181"/>
      <c r="K237" s="181"/>
      <c r="L237" s="181"/>
      <c r="M237" s="187"/>
    </row>
    <row r="238" spans="1:13" ht="14.45" customHeight="1" x14ac:dyDescent="0.25">
      <c r="A238" s="138"/>
      <c r="B238" s="199"/>
      <c r="C238" s="181"/>
      <c r="D238" s="181"/>
      <c r="E238" s="187"/>
      <c r="F238" s="138"/>
      <c r="G238" s="181"/>
      <c r="H238" s="181"/>
      <c r="I238" s="181"/>
      <c r="J238" s="181"/>
      <c r="K238" s="181"/>
      <c r="L238" s="181"/>
      <c r="M238" s="187"/>
    </row>
    <row r="239" spans="1:13" ht="14.45" customHeight="1" x14ac:dyDescent="0.25">
      <c r="A239" s="138"/>
      <c r="B239" s="199"/>
      <c r="C239" s="181"/>
      <c r="D239" s="181"/>
      <c r="E239" s="187"/>
      <c r="F239" s="138"/>
      <c r="G239" s="181"/>
      <c r="H239" s="181"/>
      <c r="I239" s="181"/>
      <c r="J239" s="181"/>
      <c r="K239" s="181"/>
      <c r="L239" s="181"/>
      <c r="M239" s="187"/>
    </row>
    <row r="240" spans="1:13" ht="14.45" customHeight="1" x14ac:dyDescent="0.25">
      <c r="A240" s="138"/>
      <c r="B240" s="199"/>
      <c r="C240" s="181"/>
      <c r="D240" s="181"/>
      <c r="E240" s="187"/>
      <c r="F240" s="138"/>
      <c r="G240" s="181"/>
      <c r="H240" s="181"/>
      <c r="I240" s="181"/>
      <c r="J240" s="181"/>
      <c r="K240" s="181"/>
      <c r="L240" s="181"/>
      <c r="M240" s="187"/>
    </row>
    <row r="241" spans="1:13" ht="14.45" customHeight="1" x14ac:dyDescent="0.25">
      <c r="A241" s="138"/>
      <c r="B241" s="199"/>
      <c r="C241" s="181"/>
      <c r="D241" s="181"/>
      <c r="E241" s="187"/>
      <c r="F241" s="138"/>
      <c r="G241" s="181"/>
      <c r="H241" s="181"/>
      <c r="I241" s="181"/>
      <c r="J241" s="181"/>
      <c r="K241" s="181"/>
      <c r="L241" s="181"/>
      <c r="M241" s="187"/>
    </row>
    <row r="242" spans="1:13" ht="14.45" customHeight="1" x14ac:dyDescent="0.25">
      <c r="A242" s="138"/>
      <c r="B242" s="199"/>
      <c r="C242" s="181"/>
      <c r="D242" s="181"/>
      <c r="E242" s="187"/>
      <c r="F242" s="138"/>
      <c r="G242" s="181"/>
      <c r="H242" s="181"/>
      <c r="I242" s="181"/>
      <c r="J242" s="181"/>
      <c r="K242" s="181"/>
      <c r="L242" s="181"/>
      <c r="M242" s="187"/>
    </row>
    <row r="243" spans="1:13" ht="14.45" customHeight="1" thickBot="1" x14ac:dyDescent="0.3">
      <c r="A243" s="25"/>
      <c r="B243" s="200"/>
      <c r="C243" s="188"/>
      <c r="D243" s="188"/>
      <c r="E243" s="189"/>
      <c r="F243" s="25"/>
      <c r="G243" s="188"/>
      <c r="H243" s="188"/>
      <c r="I243" s="188"/>
      <c r="J243" s="188"/>
      <c r="K243" s="188"/>
      <c r="L243" s="188"/>
      <c r="M243" s="189"/>
    </row>
    <row r="244" spans="1:13" ht="14.45" customHeight="1" x14ac:dyDescent="0.25">
      <c r="A244" s="118"/>
      <c r="B244" s="199"/>
      <c r="C244" s="181"/>
      <c r="D244" s="181"/>
      <c r="E244" s="181"/>
      <c r="F244" s="137"/>
      <c r="G244" s="192"/>
      <c r="H244" s="192"/>
      <c r="I244" s="192"/>
      <c r="J244" s="192"/>
      <c r="K244" s="192"/>
      <c r="L244" s="192"/>
      <c r="M244" s="193"/>
    </row>
    <row r="245" spans="1:13" ht="14.45" customHeight="1" x14ac:dyDescent="0.35">
      <c r="A245" s="154" t="s">
        <v>30</v>
      </c>
      <c r="B245" s="155"/>
      <c r="C245" s="155"/>
      <c r="D245" s="155"/>
      <c r="E245" s="180"/>
      <c r="F245" s="185" t="s">
        <v>6</v>
      </c>
      <c r="G245" s="180"/>
      <c r="H245" s="180"/>
      <c r="I245" s="180"/>
      <c r="J245" s="180"/>
      <c r="K245" s="180"/>
      <c r="L245" s="180"/>
      <c r="M245" s="186"/>
    </row>
    <row r="246" spans="1:13" ht="14.45" customHeight="1" x14ac:dyDescent="0.25">
      <c r="A246" s="118"/>
      <c r="B246" s="105"/>
      <c r="C246" s="51"/>
      <c r="D246" s="51"/>
      <c r="E246" s="181"/>
      <c r="F246" s="138"/>
      <c r="G246" s="181"/>
      <c r="H246" s="181"/>
      <c r="I246" s="181"/>
      <c r="J246" s="181"/>
      <c r="K246" s="181"/>
      <c r="L246" s="181"/>
      <c r="M246" s="187"/>
    </row>
    <row r="247" spans="1:13" ht="14.45" customHeight="1" x14ac:dyDescent="0.25">
      <c r="A247" s="118"/>
      <c r="B247" s="105"/>
      <c r="C247" s="51"/>
      <c r="D247" s="51"/>
      <c r="E247" s="181"/>
      <c r="F247" s="138"/>
      <c r="G247" s="181"/>
      <c r="H247" s="181"/>
      <c r="I247" s="181"/>
      <c r="J247" s="181"/>
      <c r="K247" s="181"/>
      <c r="L247" s="181"/>
      <c r="M247" s="187"/>
    </row>
    <row r="248" spans="1:13" ht="14.45" customHeight="1" x14ac:dyDescent="0.25">
      <c r="A248" s="118"/>
      <c r="B248" s="105"/>
      <c r="C248" s="51"/>
      <c r="D248" s="51"/>
      <c r="E248" s="181"/>
      <c r="F248" s="138"/>
      <c r="G248" s="181"/>
      <c r="H248" s="181"/>
      <c r="I248" s="181"/>
      <c r="J248" s="181"/>
      <c r="K248" s="181"/>
      <c r="L248" s="181"/>
      <c r="M248" s="187"/>
    </row>
    <row r="249" spans="1:13" ht="14.45" customHeight="1" x14ac:dyDescent="0.25">
      <c r="A249" s="118"/>
      <c r="B249" s="105"/>
      <c r="C249" s="51"/>
      <c r="D249" s="51"/>
      <c r="E249" s="181"/>
      <c r="F249" s="138"/>
      <c r="G249" s="181"/>
      <c r="H249" s="181"/>
      <c r="I249" s="181"/>
      <c r="J249" s="181"/>
      <c r="K249" s="181"/>
      <c r="L249" s="181"/>
      <c r="M249" s="187"/>
    </row>
    <row r="250" spans="1:13" ht="14.45" customHeight="1" x14ac:dyDescent="0.25">
      <c r="A250" s="118"/>
      <c r="B250" s="105"/>
      <c r="C250" s="51"/>
      <c r="D250" s="51"/>
      <c r="E250" s="181"/>
      <c r="F250" s="138"/>
      <c r="G250" s="181"/>
      <c r="H250" s="181"/>
      <c r="I250" s="181"/>
      <c r="J250" s="181"/>
      <c r="K250" s="181"/>
      <c r="L250" s="181"/>
      <c r="M250" s="187"/>
    </row>
    <row r="251" spans="1:13" ht="14.45" customHeight="1" x14ac:dyDescent="0.25">
      <c r="A251" s="118"/>
      <c r="B251" s="105"/>
      <c r="C251" s="51"/>
      <c r="D251" s="51"/>
      <c r="E251" s="181"/>
      <c r="F251" s="138"/>
      <c r="G251" s="181"/>
      <c r="H251" s="181"/>
      <c r="I251" s="181"/>
      <c r="J251" s="181"/>
      <c r="K251" s="181"/>
      <c r="L251" s="181"/>
      <c r="M251" s="187"/>
    </row>
    <row r="252" spans="1:13" ht="14.45" customHeight="1" x14ac:dyDescent="0.25">
      <c r="A252" s="118"/>
      <c r="B252" s="105"/>
      <c r="C252" s="51"/>
      <c r="D252" s="51"/>
      <c r="E252" s="181"/>
      <c r="F252" s="138"/>
      <c r="G252" s="181"/>
      <c r="H252" s="181"/>
      <c r="I252" s="181"/>
      <c r="J252" s="181"/>
      <c r="K252" s="181"/>
      <c r="L252" s="181"/>
      <c r="M252" s="187"/>
    </row>
    <row r="253" spans="1:13" ht="14.45" customHeight="1" x14ac:dyDescent="0.25">
      <c r="A253" s="118"/>
      <c r="B253" s="105"/>
      <c r="C253" s="51"/>
      <c r="D253" s="51"/>
      <c r="E253" s="181"/>
      <c r="F253" s="138"/>
      <c r="G253" s="181"/>
      <c r="H253" s="181"/>
      <c r="I253" s="181"/>
      <c r="J253" s="181"/>
      <c r="K253" s="181"/>
      <c r="L253" s="181"/>
      <c r="M253" s="187"/>
    </row>
    <row r="254" spans="1:13" ht="14.45" customHeight="1" x14ac:dyDescent="0.25">
      <c r="A254" s="118"/>
      <c r="B254" s="105"/>
      <c r="C254" s="51"/>
      <c r="D254" s="51"/>
      <c r="E254" s="181"/>
      <c r="F254" s="138"/>
      <c r="G254" s="181"/>
      <c r="H254" s="181"/>
      <c r="I254" s="181"/>
      <c r="J254" s="181"/>
      <c r="K254" s="181"/>
      <c r="L254" s="181"/>
      <c r="M254" s="187"/>
    </row>
    <row r="255" spans="1:13" ht="14.45" customHeight="1" thickBot="1" x14ac:dyDescent="0.3">
      <c r="A255" s="121"/>
      <c r="B255" s="201"/>
      <c r="C255" s="191"/>
      <c r="D255" s="191"/>
      <c r="E255" s="191"/>
      <c r="F255" s="194"/>
      <c r="G255" s="195"/>
      <c r="H255" s="195"/>
      <c r="I255" s="195"/>
      <c r="J255" s="195"/>
      <c r="K255" s="195"/>
      <c r="L255" s="195"/>
      <c r="M255" s="196"/>
    </row>
    <row r="256" spans="1:13" ht="14.45" customHeight="1" x14ac:dyDescent="0.35">
      <c r="A256" s="202" t="s">
        <v>58</v>
      </c>
      <c r="B256" s="203"/>
      <c r="C256" s="192"/>
      <c r="D256" s="192"/>
      <c r="E256" s="193"/>
      <c r="F256" s="137"/>
      <c r="G256" s="192"/>
      <c r="H256" s="197" t="s">
        <v>31</v>
      </c>
      <c r="I256" s="198" t="s">
        <v>58</v>
      </c>
      <c r="J256" s="192"/>
      <c r="K256" s="192"/>
      <c r="L256" s="192"/>
      <c r="M256" s="193"/>
    </row>
    <row r="257" spans="1:13" ht="18" customHeight="1" x14ac:dyDescent="0.35">
      <c r="A257" s="185" t="s">
        <v>88</v>
      </c>
      <c r="B257" s="180"/>
      <c r="C257" s="180"/>
      <c r="D257" s="180"/>
      <c r="E257" s="186"/>
      <c r="F257" s="185" t="s">
        <v>87</v>
      </c>
      <c r="G257" s="180"/>
      <c r="H257" s="180"/>
      <c r="I257" s="180"/>
      <c r="J257" s="180"/>
      <c r="K257" s="180"/>
      <c r="L257" s="180"/>
      <c r="M257" s="186"/>
    </row>
    <row r="258" spans="1:13" ht="14.45" customHeight="1" x14ac:dyDescent="0.25">
      <c r="A258" s="138"/>
      <c r="B258" s="199"/>
      <c r="C258" s="181"/>
      <c r="D258" s="181"/>
      <c r="E258" s="187"/>
      <c r="F258" s="138"/>
      <c r="G258" s="181"/>
      <c r="H258" s="181"/>
      <c r="I258" s="181"/>
      <c r="J258" s="181"/>
      <c r="K258" s="181"/>
      <c r="L258" s="181"/>
      <c r="M258" s="187"/>
    </row>
    <row r="259" spans="1:13" ht="14.45" customHeight="1" x14ac:dyDescent="0.25">
      <c r="A259" s="138"/>
      <c r="B259" s="199"/>
      <c r="C259" s="181"/>
      <c r="D259" s="181"/>
      <c r="E259" s="187"/>
      <c r="F259" s="138"/>
      <c r="G259" s="181"/>
      <c r="H259" s="181"/>
      <c r="I259" s="181"/>
      <c r="J259" s="181"/>
      <c r="K259" s="181"/>
      <c r="L259" s="181"/>
      <c r="M259" s="187"/>
    </row>
    <row r="260" spans="1:13" ht="14.45" customHeight="1" x14ac:dyDescent="0.25">
      <c r="A260" s="138"/>
      <c r="B260" s="199"/>
      <c r="C260" s="181"/>
      <c r="D260" s="181"/>
      <c r="E260" s="187"/>
      <c r="F260" s="138"/>
      <c r="G260" s="181"/>
      <c r="H260" s="181"/>
      <c r="I260" s="181"/>
      <c r="J260" s="181"/>
      <c r="K260" s="181"/>
      <c r="L260" s="181"/>
      <c r="M260" s="187"/>
    </row>
    <row r="261" spans="1:13" ht="14.45" customHeight="1" x14ac:dyDescent="0.25">
      <c r="A261" s="138"/>
      <c r="B261" s="199"/>
      <c r="C261" s="181"/>
      <c r="D261" s="181"/>
      <c r="E261" s="187"/>
      <c r="F261" s="138"/>
      <c r="G261" s="181"/>
      <c r="H261" s="181"/>
      <c r="I261" s="181"/>
      <c r="J261" s="181"/>
      <c r="K261" s="181"/>
      <c r="L261" s="181"/>
      <c r="M261" s="187"/>
    </row>
    <row r="262" spans="1:13" ht="14.45" customHeight="1" x14ac:dyDescent="0.25">
      <c r="A262" s="138"/>
      <c r="B262" s="199"/>
      <c r="C262" s="181"/>
      <c r="D262" s="181"/>
      <c r="E262" s="187"/>
      <c r="F262" s="138"/>
      <c r="G262" s="181"/>
      <c r="H262" s="181"/>
      <c r="I262" s="181"/>
      <c r="J262" s="181"/>
      <c r="K262" s="181"/>
      <c r="L262" s="181"/>
      <c r="M262" s="187"/>
    </row>
    <row r="263" spans="1:13" ht="14.45" customHeight="1" x14ac:dyDescent="0.25">
      <c r="A263" s="138"/>
      <c r="B263" s="199"/>
      <c r="C263" s="181"/>
      <c r="D263" s="181"/>
      <c r="E263" s="187"/>
      <c r="F263" s="138"/>
      <c r="G263" s="181"/>
      <c r="H263" s="181"/>
      <c r="I263" s="181"/>
      <c r="J263" s="181"/>
      <c r="K263" s="181"/>
      <c r="L263" s="181"/>
      <c r="M263" s="187"/>
    </row>
    <row r="264" spans="1:13" ht="14.45" customHeight="1" x14ac:dyDescent="0.25">
      <c r="A264" s="138"/>
      <c r="B264" s="199"/>
      <c r="C264" s="181"/>
      <c r="D264" s="181"/>
      <c r="E264" s="187"/>
      <c r="F264" s="138"/>
      <c r="G264" s="181"/>
      <c r="H264" s="181"/>
      <c r="I264" s="181"/>
      <c r="J264" s="181"/>
      <c r="K264" s="181"/>
      <c r="L264" s="181"/>
      <c r="M264" s="187"/>
    </row>
    <row r="265" spans="1:13" ht="14.45" customHeight="1" x14ac:dyDescent="0.25">
      <c r="A265" s="138"/>
      <c r="B265" s="199"/>
      <c r="C265" s="181"/>
      <c r="D265" s="181"/>
      <c r="E265" s="187"/>
      <c r="F265" s="138"/>
      <c r="G265" s="181"/>
      <c r="H265" s="181"/>
      <c r="I265" s="181"/>
      <c r="J265" s="181"/>
      <c r="K265" s="181"/>
      <c r="L265" s="181"/>
      <c r="M265" s="187"/>
    </row>
    <row r="266" spans="1:13" ht="14.45" customHeight="1" x14ac:dyDescent="0.25">
      <c r="A266" s="138"/>
      <c r="B266" s="199"/>
      <c r="C266" s="181"/>
      <c r="D266" s="181"/>
      <c r="E266" s="187"/>
      <c r="F266" s="138"/>
      <c r="G266" s="181"/>
      <c r="H266" s="181"/>
      <c r="I266" s="181"/>
      <c r="J266" s="181"/>
      <c r="K266" s="181"/>
      <c r="L266" s="181"/>
      <c r="M266" s="187"/>
    </row>
    <row r="267" spans="1:13" ht="14.45" customHeight="1" thickBot="1" x14ac:dyDescent="0.3">
      <c r="A267" s="25"/>
      <c r="B267" s="200"/>
      <c r="C267" s="188"/>
      <c r="D267" s="188"/>
      <c r="E267" s="189"/>
      <c r="F267" s="25"/>
      <c r="G267" s="188"/>
      <c r="H267" s="188"/>
      <c r="I267" s="188"/>
      <c r="J267" s="188"/>
      <c r="K267" s="188"/>
      <c r="L267" s="188"/>
      <c r="M267" s="189"/>
    </row>
    <row r="268" spans="1:13" ht="14.45" customHeight="1" x14ac:dyDescent="0.35">
      <c r="A268" s="202" t="s">
        <v>58</v>
      </c>
      <c r="B268" s="203"/>
      <c r="C268" s="192"/>
      <c r="D268" s="192"/>
      <c r="E268" s="193"/>
      <c r="F268" s="181"/>
      <c r="G268" s="181"/>
      <c r="H268" s="190" t="s">
        <v>31</v>
      </c>
      <c r="I268" s="191" t="s">
        <v>58</v>
      </c>
      <c r="J268" s="181"/>
      <c r="K268" s="181"/>
      <c r="L268" s="181"/>
      <c r="M268" s="106"/>
    </row>
    <row r="269" spans="1:13" ht="18" customHeight="1" x14ac:dyDescent="0.35">
      <c r="A269" s="185" t="s">
        <v>91</v>
      </c>
      <c r="B269" s="180"/>
      <c r="C269" s="180"/>
      <c r="D269" s="180"/>
      <c r="E269" s="186"/>
      <c r="F269" s="180"/>
      <c r="G269" s="155"/>
      <c r="H269" s="155"/>
      <c r="I269" s="155"/>
      <c r="J269" s="155"/>
      <c r="K269" s="155"/>
      <c r="L269" s="155"/>
      <c r="M269" s="156"/>
    </row>
    <row r="270" spans="1:13" ht="14.45" customHeight="1" x14ac:dyDescent="0.25">
      <c r="A270" s="138"/>
      <c r="B270" s="199"/>
      <c r="C270" s="181"/>
      <c r="D270" s="181"/>
      <c r="E270" s="187"/>
      <c r="F270" s="181"/>
      <c r="G270" s="51"/>
      <c r="H270" s="51"/>
      <c r="I270" s="51"/>
      <c r="J270" s="51"/>
      <c r="K270" s="51"/>
      <c r="L270" s="51"/>
      <c r="M270" s="106"/>
    </row>
    <row r="271" spans="1:13" ht="14.45" customHeight="1" x14ac:dyDescent="0.25">
      <c r="A271" s="138"/>
      <c r="B271" s="199"/>
      <c r="C271" s="181"/>
      <c r="D271" s="181"/>
      <c r="E271" s="187"/>
      <c r="F271" s="181"/>
      <c r="G271" s="51"/>
      <c r="H271" s="51"/>
      <c r="I271" s="51"/>
      <c r="J271" s="51"/>
      <c r="K271" s="51"/>
      <c r="L271" s="51"/>
      <c r="M271" s="106"/>
    </row>
    <row r="272" spans="1:13" ht="14.45" customHeight="1" x14ac:dyDescent="0.25">
      <c r="A272" s="138"/>
      <c r="B272" s="199"/>
      <c r="C272" s="181"/>
      <c r="D272" s="181"/>
      <c r="E272" s="187"/>
      <c r="F272" s="181"/>
      <c r="G272" s="51"/>
      <c r="H272" s="51"/>
      <c r="I272" s="51"/>
      <c r="J272" s="51"/>
      <c r="K272" s="51"/>
      <c r="L272" s="51"/>
      <c r="M272" s="106"/>
    </row>
    <row r="273" spans="1:13" ht="14.45" customHeight="1" x14ac:dyDescent="0.25">
      <c r="A273" s="138"/>
      <c r="B273" s="199"/>
      <c r="C273" s="181"/>
      <c r="D273" s="181"/>
      <c r="E273" s="187"/>
      <c r="F273" s="181"/>
      <c r="G273" s="51"/>
      <c r="H273" s="51"/>
      <c r="I273" s="51"/>
      <c r="J273" s="51"/>
      <c r="K273" s="51"/>
      <c r="L273" s="51"/>
      <c r="M273" s="106"/>
    </row>
    <row r="274" spans="1:13" ht="14.45" customHeight="1" x14ac:dyDescent="0.25">
      <c r="A274" s="138"/>
      <c r="B274" s="199"/>
      <c r="C274" s="181"/>
      <c r="D274" s="181"/>
      <c r="E274" s="187"/>
      <c r="F274" s="181"/>
      <c r="G274" s="51"/>
      <c r="H274" s="51"/>
      <c r="I274" s="51"/>
      <c r="J274" s="51"/>
      <c r="K274" s="51"/>
      <c r="L274" s="51"/>
      <c r="M274" s="106"/>
    </row>
    <row r="275" spans="1:13" ht="14.45" customHeight="1" x14ac:dyDescent="0.25">
      <c r="A275" s="138"/>
      <c r="B275" s="199"/>
      <c r="C275" s="181"/>
      <c r="D275" s="181"/>
      <c r="E275" s="187"/>
      <c r="F275" s="181"/>
      <c r="G275" s="51"/>
      <c r="H275" s="51"/>
      <c r="I275" s="51"/>
      <c r="J275" s="51"/>
      <c r="K275" s="51"/>
      <c r="L275" s="51"/>
      <c r="M275" s="106"/>
    </row>
    <row r="276" spans="1:13" ht="14.45" customHeight="1" x14ac:dyDescent="0.25">
      <c r="A276" s="138"/>
      <c r="B276" s="199"/>
      <c r="C276" s="181"/>
      <c r="D276" s="181"/>
      <c r="E276" s="187"/>
      <c r="F276" s="181"/>
      <c r="G276" s="51"/>
      <c r="H276" s="51"/>
      <c r="I276" s="51"/>
      <c r="J276" s="51"/>
      <c r="K276" s="51"/>
      <c r="L276" s="51"/>
      <c r="M276" s="106"/>
    </row>
    <row r="277" spans="1:13" ht="14.45" customHeight="1" x14ac:dyDescent="0.25">
      <c r="A277" s="138"/>
      <c r="B277" s="199"/>
      <c r="C277" s="181"/>
      <c r="D277" s="181"/>
      <c r="E277" s="187"/>
      <c r="F277" s="181"/>
      <c r="G277" s="51"/>
      <c r="H277" s="51"/>
      <c r="I277" s="51"/>
      <c r="J277" s="51"/>
      <c r="K277" s="51"/>
      <c r="L277" s="51"/>
      <c r="M277" s="106"/>
    </row>
    <row r="278" spans="1:13" ht="14.45" customHeight="1" x14ac:dyDescent="0.25">
      <c r="A278" s="138"/>
      <c r="B278" s="199"/>
      <c r="C278" s="181"/>
      <c r="D278" s="181"/>
      <c r="E278" s="187"/>
      <c r="F278" s="181"/>
      <c r="G278" s="51"/>
      <c r="H278" s="51"/>
      <c r="I278" s="51"/>
      <c r="J278" s="51"/>
      <c r="K278" s="51"/>
      <c r="L278" s="51"/>
      <c r="M278" s="106"/>
    </row>
    <row r="279" spans="1:13" ht="14.45" customHeight="1" thickBot="1" x14ac:dyDescent="0.3">
      <c r="A279" s="25"/>
      <c r="B279" s="200"/>
      <c r="C279" s="188"/>
      <c r="D279" s="188"/>
      <c r="E279" s="189"/>
      <c r="F279" s="119"/>
      <c r="G279" s="119"/>
      <c r="H279" s="119"/>
      <c r="I279" s="119"/>
      <c r="J279" s="119"/>
      <c r="K279" s="119"/>
      <c r="L279" s="119"/>
      <c r="M279" s="120"/>
    </row>
  </sheetData>
  <mergeCells count="44">
    <mergeCell ref="F257:M257"/>
    <mergeCell ref="A257:E257"/>
    <mergeCell ref="A235:E235"/>
    <mergeCell ref="F235:M235"/>
    <mergeCell ref="A110:A113"/>
    <mergeCell ref="A114:A116"/>
    <mergeCell ref="A234:E234"/>
    <mergeCell ref="A245:E245"/>
    <mergeCell ref="F245:M245"/>
    <mergeCell ref="F234:M234"/>
    <mergeCell ref="F226:M226"/>
    <mergeCell ref="A226:E226"/>
    <mergeCell ref="A107:A109"/>
    <mergeCell ref="A78:A84"/>
    <mergeCell ref="A1:C5"/>
    <mergeCell ref="A58:A60"/>
    <mergeCell ref="A11:A17"/>
    <mergeCell ref="A19:A22"/>
    <mergeCell ref="A23:A28"/>
    <mergeCell ref="A29:A31"/>
    <mergeCell ref="A32:A37"/>
    <mergeCell ref="A38:A41"/>
    <mergeCell ref="A42:A50"/>
    <mergeCell ref="A51:A53"/>
    <mergeCell ref="A54:A57"/>
    <mergeCell ref="A85:A87"/>
    <mergeCell ref="A88:A93"/>
    <mergeCell ref="A94:A97"/>
    <mergeCell ref="A269:E269"/>
    <mergeCell ref="F269:M269"/>
    <mergeCell ref="D65:H65"/>
    <mergeCell ref="I65:M65"/>
    <mergeCell ref="A67:A73"/>
    <mergeCell ref="F120:G121"/>
    <mergeCell ref="A225:E225"/>
    <mergeCell ref="F225:M225"/>
    <mergeCell ref="A214:E214"/>
    <mergeCell ref="F214:M214"/>
    <mergeCell ref="H120:I121"/>
    <mergeCell ref="F215:M215"/>
    <mergeCell ref="A215:E215"/>
    <mergeCell ref="A74:A77"/>
    <mergeCell ref="A65:C65"/>
    <mergeCell ref="A98:A106"/>
  </mergeCells>
  <pageMargins left="0.25" right="0.25" top="0.75" bottom="0.75" header="0.3" footer="0.3"/>
  <pageSetup paperSize="9" scale="60" fitToHeight="0" orientation="portrait" r:id="rId1"/>
  <rowBreaks count="4" manualBreakCount="4">
    <brk id="64" max="16383" man="1"/>
    <brk id="118" max="16383" man="1"/>
    <brk id="185" max="16383" man="1"/>
    <brk id="211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361950</xdr:colOff>
                <xdr:row>121</xdr:row>
                <xdr:rowOff>161925</xdr:rowOff>
              </from>
              <to>
                <xdr:col>1</xdr:col>
                <xdr:colOff>342900</xdr:colOff>
                <xdr:row>124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026" r:id="rId6">
          <objectPr defaultSize="0" autoPict="0" r:id="rId7">
            <anchor moveWithCells="1" sizeWithCells="1">
              <from>
                <xdr:col>0</xdr:col>
                <xdr:colOff>95250</xdr:colOff>
                <xdr:row>125</xdr:row>
                <xdr:rowOff>123825</xdr:rowOff>
              </from>
              <to>
                <xdr:col>1</xdr:col>
                <xdr:colOff>361950</xdr:colOff>
                <xdr:row>128</xdr:row>
                <xdr:rowOff>114300</xdr:rowOff>
              </to>
            </anchor>
          </objectPr>
        </oleObject>
      </mc:Choice>
      <mc:Fallback>
        <oleObject progId="PBrush" shapeId="1026" r:id="rId6"/>
      </mc:Fallback>
    </mc:AlternateContent>
    <mc:AlternateContent xmlns:mc="http://schemas.openxmlformats.org/markup-compatibility/2006">
      <mc:Choice Requires="x14">
        <oleObject progId="PBrush" shapeId="1027" r:id="rId8">
          <objectPr defaultSize="0" autoPict="0" r:id="rId9">
            <anchor moveWithCells="1" sizeWithCells="1">
              <from>
                <xdr:col>0</xdr:col>
                <xdr:colOff>257175</xdr:colOff>
                <xdr:row>133</xdr:row>
                <xdr:rowOff>57150</xdr:rowOff>
              </from>
              <to>
                <xdr:col>1</xdr:col>
                <xdr:colOff>95250</xdr:colOff>
                <xdr:row>136</xdr:row>
                <xdr:rowOff>152400</xdr:rowOff>
              </to>
            </anchor>
          </objectPr>
        </oleObject>
      </mc:Choice>
      <mc:Fallback>
        <oleObject progId="PBrush" shapeId="1027" r:id="rId8"/>
      </mc:Fallback>
    </mc:AlternateContent>
    <mc:AlternateContent xmlns:mc="http://schemas.openxmlformats.org/markup-compatibility/2006">
      <mc:Choice Requires="x14">
        <oleObject progId="PBrush" shapeId="1028" r:id="rId10">
          <objectPr defaultSize="0" autoPict="0" r:id="rId11">
            <anchor moveWithCells="1" sizeWithCells="1">
              <from>
                <xdr:col>0</xdr:col>
                <xdr:colOff>200025</xdr:colOff>
                <xdr:row>137</xdr:row>
                <xdr:rowOff>66675</xdr:rowOff>
              </from>
              <to>
                <xdr:col>1</xdr:col>
                <xdr:colOff>285750</xdr:colOff>
                <xdr:row>140</xdr:row>
                <xdr:rowOff>38100</xdr:rowOff>
              </to>
            </anchor>
          </objectPr>
        </oleObject>
      </mc:Choice>
      <mc:Fallback>
        <oleObject progId="PBrush" shapeId="1028" r:id="rId10"/>
      </mc:Fallback>
    </mc:AlternateContent>
    <mc:AlternateContent xmlns:mc="http://schemas.openxmlformats.org/markup-compatibility/2006">
      <mc:Choice Requires="x14">
        <oleObject progId="PBrush" shapeId="1029" r:id="rId12">
          <objectPr defaultSize="0" autoPict="0" r:id="rId13">
            <anchor moveWithCells="1" sizeWithCells="1">
              <from>
                <xdr:col>0</xdr:col>
                <xdr:colOff>161925</xdr:colOff>
                <xdr:row>141</xdr:row>
                <xdr:rowOff>28575</xdr:rowOff>
              </from>
              <to>
                <xdr:col>1</xdr:col>
                <xdr:colOff>76200</xdr:colOff>
                <xdr:row>144</xdr:row>
                <xdr:rowOff>19050</xdr:rowOff>
              </to>
            </anchor>
          </objectPr>
        </oleObject>
      </mc:Choice>
      <mc:Fallback>
        <oleObject progId="PBrush" shapeId="1029" r:id="rId12"/>
      </mc:Fallback>
    </mc:AlternateContent>
    <mc:AlternateContent xmlns:mc="http://schemas.openxmlformats.org/markup-compatibility/2006">
      <mc:Choice Requires="x14">
        <oleObject progId="PBrush" shapeId="1030" r:id="rId14">
          <objectPr defaultSize="0" autoPict="0" r:id="rId15">
            <anchor moveWithCells="1" sizeWithCells="1">
              <from>
                <xdr:col>0</xdr:col>
                <xdr:colOff>190500</xdr:colOff>
                <xdr:row>149</xdr:row>
                <xdr:rowOff>104775</xdr:rowOff>
              </from>
              <to>
                <xdr:col>1</xdr:col>
                <xdr:colOff>200025</xdr:colOff>
                <xdr:row>152</xdr:row>
                <xdr:rowOff>142875</xdr:rowOff>
              </to>
            </anchor>
          </objectPr>
        </oleObject>
      </mc:Choice>
      <mc:Fallback>
        <oleObject progId="PBrush" shapeId="1030" r:id="rId14"/>
      </mc:Fallback>
    </mc:AlternateContent>
    <mc:AlternateContent xmlns:mc="http://schemas.openxmlformats.org/markup-compatibility/2006">
      <mc:Choice Requires="x14">
        <oleObject progId="PBrush" shapeId="1031" r:id="rId16">
          <objectPr defaultSize="0" autoPict="0" r:id="rId17">
            <anchor moveWithCells="1" sizeWithCells="1">
              <from>
                <xdr:col>0</xdr:col>
                <xdr:colOff>219075</xdr:colOff>
                <xdr:row>153</xdr:row>
                <xdr:rowOff>85725</xdr:rowOff>
              </from>
              <to>
                <xdr:col>0</xdr:col>
                <xdr:colOff>1447800</xdr:colOff>
                <xdr:row>156</xdr:row>
                <xdr:rowOff>95250</xdr:rowOff>
              </to>
            </anchor>
          </objectPr>
        </oleObject>
      </mc:Choice>
      <mc:Fallback>
        <oleObject progId="PBrush" shapeId="1031" r:id="rId16"/>
      </mc:Fallback>
    </mc:AlternateContent>
    <mc:AlternateContent xmlns:mc="http://schemas.openxmlformats.org/markup-compatibility/2006">
      <mc:Choice Requires="x14">
        <oleObject progId="PBrush" shapeId="1032" r:id="rId18">
          <objectPr defaultSize="0" autoPict="0" r:id="rId19">
            <anchor moveWithCells="1" sizeWithCells="1">
              <from>
                <xdr:col>0</xdr:col>
                <xdr:colOff>142875</xdr:colOff>
                <xdr:row>157</xdr:row>
                <xdr:rowOff>76200</xdr:rowOff>
              </from>
              <to>
                <xdr:col>1</xdr:col>
                <xdr:colOff>304800</xdr:colOff>
                <xdr:row>160</xdr:row>
                <xdr:rowOff>142875</xdr:rowOff>
              </to>
            </anchor>
          </objectPr>
        </oleObject>
      </mc:Choice>
      <mc:Fallback>
        <oleObject progId="PBrush" shapeId="1032" r:id="rId18"/>
      </mc:Fallback>
    </mc:AlternateContent>
    <mc:AlternateContent xmlns:mc="http://schemas.openxmlformats.org/markup-compatibility/2006">
      <mc:Choice Requires="x14">
        <oleObject progId="PBrush" shapeId="1033" r:id="rId20">
          <objectPr defaultSize="0" autoPict="0" r:id="rId21">
            <anchor moveWithCells="1" sizeWithCells="1">
              <from>
                <xdr:col>0</xdr:col>
                <xdr:colOff>285750</xdr:colOff>
                <xdr:row>161</xdr:row>
                <xdr:rowOff>104775</xdr:rowOff>
              </from>
              <to>
                <xdr:col>1</xdr:col>
                <xdr:colOff>171450</xdr:colOff>
                <xdr:row>164</xdr:row>
                <xdr:rowOff>0</xdr:rowOff>
              </to>
            </anchor>
          </objectPr>
        </oleObject>
      </mc:Choice>
      <mc:Fallback>
        <oleObject progId="PBrush" shapeId="1033" r:id="rId20"/>
      </mc:Fallback>
    </mc:AlternateContent>
    <mc:AlternateContent xmlns:mc="http://schemas.openxmlformats.org/markup-compatibility/2006">
      <mc:Choice Requires="x14">
        <oleObject progId="PBrush" shapeId="1034" r:id="rId22">
          <objectPr defaultSize="0" autoPict="0" r:id="rId23">
            <anchor moveWithCells="1" sizeWithCells="1">
              <from>
                <xdr:col>0</xdr:col>
                <xdr:colOff>285750</xdr:colOff>
                <xdr:row>177</xdr:row>
                <xdr:rowOff>95250</xdr:rowOff>
              </from>
              <to>
                <xdr:col>1</xdr:col>
                <xdr:colOff>285750</xdr:colOff>
                <xdr:row>180</xdr:row>
                <xdr:rowOff>95250</xdr:rowOff>
              </to>
            </anchor>
          </objectPr>
        </oleObject>
      </mc:Choice>
      <mc:Fallback>
        <oleObject progId="PBrush" shapeId="1034" r:id="rId22"/>
      </mc:Fallback>
    </mc:AlternateContent>
    <mc:AlternateContent xmlns:mc="http://schemas.openxmlformats.org/markup-compatibility/2006">
      <mc:Choice Requires="x14">
        <oleObject progId="PBrush" shapeId="1035" r:id="rId24">
          <objectPr defaultSize="0" autoPict="0" r:id="rId25">
            <anchor moveWithCells="1" sizeWithCells="1">
              <from>
                <xdr:col>0</xdr:col>
                <xdr:colOff>180975</xdr:colOff>
                <xdr:row>181</xdr:row>
                <xdr:rowOff>123825</xdr:rowOff>
              </from>
              <to>
                <xdr:col>1</xdr:col>
                <xdr:colOff>152400</xdr:colOff>
                <xdr:row>184</xdr:row>
                <xdr:rowOff>142875</xdr:rowOff>
              </to>
            </anchor>
          </objectPr>
        </oleObject>
      </mc:Choice>
      <mc:Fallback>
        <oleObject progId="PBrush" shapeId="1035" r:id="rId24"/>
      </mc:Fallback>
    </mc:AlternateContent>
    <mc:AlternateContent xmlns:mc="http://schemas.openxmlformats.org/markup-compatibility/2006">
      <mc:Choice Requires="x14">
        <oleObject progId="PBrush" shapeId="1037" r:id="rId26">
          <objectPr defaultSize="0" autoPict="0" r:id="rId27">
            <anchor moveWithCells="1" sizeWithCells="1">
              <from>
                <xdr:col>0</xdr:col>
                <xdr:colOff>400050</xdr:colOff>
                <xdr:row>188</xdr:row>
                <xdr:rowOff>76200</xdr:rowOff>
              </from>
              <to>
                <xdr:col>0</xdr:col>
                <xdr:colOff>1276350</xdr:colOff>
                <xdr:row>190</xdr:row>
                <xdr:rowOff>114300</xdr:rowOff>
              </to>
            </anchor>
          </objectPr>
        </oleObject>
      </mc:Choice>
      <mc:Fallback>
        <oleObject progId="PBrush" shapeId="1037" r:id="rId26"/>
      </mc:Fallback>
    </mc:AlternateContent>
    <mc:AlternateContent xmlns:mc="http://schemas.openxmlformats.org/markup-compatibility/2006">
      <mc:Choice Requires="x14">
        <oleObject progId="PBrush" shapeId="1038" r:id="rId28">
          <objectPr defaultSize="0" autoPict="0" r:id="rId29">
            <anchor moveWithCells="1" sizeWithCells="1">
              <from>
                <xdr:col>0</xdr:col>
                <xdr:colOff>200025</xdr:colOff>
                <xdr:row>191</xdr:row>
                <xdr:rowOff>76200</xdr:rowOff>
              </from>
              <to>
                <xdr:col>0</xdr:col>
                <xdr:colOff>1285875</xdr:colOff>
                <xdr:row>194</xdr:row>
                <xdr:rowOff>104775</xdr:rowOff>
              </to>
            </anchor>
          </objectPr>
        </oleObject>
      </mc:Choice>
      <mc:Fallback>
        <oleObject progId="PBrush" shapeId="1038" r:id="rId28"/>
      </mc:Fallback>
    </mc:AlternateContent>
    <mc:AlternateContent xmlns:mc="http://schemas.openxmlformats.org/markup-compatibility/2006">
      <mc:Choice Requires="x14">
        <oleObject progId="PBrush" shapeId="1039" r:id="rId30">
          <objectPr defaultSize="0" autoPict="0" r:id="rId31">
            <anchor moveWithCells="1" sizeWithCells="1">
              <from>
                <xdr:col>0</xdr:col>
                <xdr:colOff>152400</xdr:colOff>
                <xdr:row>195</xdr:row>
                <xdr:rowOff>95250</xdr:rowOff>
              </from>
              <to>
                <xdr:col>0</xdr:col>
                <xdr:colOff>1428750</xdr:colOff>
                <xdr:row>198</xdr:row>
                <xdr:rowOff>133350</xdr:rowOff>
              </to>
            </anchor>
          </objectPr>
        </oleObject>
      </mc:Choice>
      <mc:Fallback>
        <oleObject progId="PBrush" shapeId="1039" r:id="rId30"/>
      </mc:Fallback>
    </mc:AlternateContent>
    <mc:AlternateContent xmlns:mc="http://schemas.openxmlformats.org/markup-compatibility/2006">
      <mc:Choice Requires="x14">
        <oleObject progId="PBrush" shapeId="1040" r:id="rId32">
          <objectPr defaultSize="0" autoPict="0" r:id="rId33">
            <anchor moveWithCells="1" sizeWithCells="1">
              <from>
                <xdr:col>0</xdr:col>
                <xdr:colOff>180975</xdr:colOff>
                <xdr:row>203</xdr:row>
                <xdr:rowOff>104775</xdr:rowOff>
              </from>
              <to>
                <xdr:col>1</xdr:col>
                <xdr:colOff>247650</xdr:colOff>
                <xdr:row>206</xdr:row>
                <xdr:rowOff>57150</xdr:rowOff>
              </to>
            </anchor>
          </objectPr>
        </oleObject>
      </mc:Choice>
      <mc:Fallback>
        <oleObject progId="PBrush" shapeId="1040" r:id="rId32"/>
      </mc:Fallback>
    </mc:AlternateContent>
    <mc:AlternateContent xmlns:mc="http://schemas.openxmlformats.org/markup-compatibility/2006">
      <mc:Choice Requires="x14">
        <oleObject progId="PBrush" shapeId="1041" r:id="rId34">
          <objectPr defaultSize="0" autoPict="0" r:id="rId35">
            <anchor moveWithCells="1" sizeWithCells="1">
              <from>
                <xdr:col>0</xdr:col>
                <xdr:colOff>66675</xdr:colOff>
                <xdr:row>199</xdr:row>
                <xdr:rowOff>95250</xdr:rowOff>
              </from>
              <to>
                <xdr:col>1</xdr:col>
                <xdr:colOff>47625</xdr:colOff>
                <xdr:row>202</xdr:row>
                <xdr:rowOff>142875</xdr:rowOff>
              </to>
            </anchor>
          </objectPr>
        </oleObject>
      </mc:Choice>
      <mc:Fallback>
        <oleObject progId="PBrush" shapeId="1041" r:id="rId34"/>
      </mc:Fallback>
    </mc:AlternateContent>
    <mc:AlternateContent xmlns:mc="http://schemas.openxmlformats.org/markup-compatibility/2006">
      <mc:Choice Requires="x14">
        <oleObject progId="PBrush" shapeId="1036" r:id="rId36">
          <objectPr defaultSize="0" autoPict="0" r:id="rId37">
            <anchor moveWithCells="1" sizeWithCells="1">
              <from>
                <xdr:col>0</xdr:col>
                <xdr:colOff>457200</xdr:colOff>
                <xdr:row>185</xdr:row>
                <xdr:rowOff>47625</xdr:rowOff>
              </from>
              <to>
                <xdr:col>0</xdr:col>
                <xdr:colOff>1314450</xdr:colOff>
                <xdr:row>187</xdr:row>
                <xdr:rowOff>133350</xdr:rowOff>
              </to>
            </anchor>
          </objectPr>
        </oleObject>
      </mc:Choice>
      <mc:Fallback>
        <oleObject progId="PBrush" shapeId="1036" r:id="rId3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"/>
  <sheetViews>
    <sheetView topLeftCell="A22" workbookViewId="0">
      <selection activeCell="J28" sqref="J28"/>
    </sheetView>
  </sheetViews>
  <sheetFormatPr defaultRowHeight="15" x14ac:dyDescent="0.25"/>
  <cols>
    <col min="1" max="2" width="9.140625" customWidth="1"/>
    <col min="4" max="4" width="11.85546875" customWidth="1"/>
    <col min="5" max="5" width="10.28515625" customWidth="1"/>
  </cols>
  <sheetData>
    <row r="3" ht="24.7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2026-01-20T07:33:20Z</cp:lastPrinted>
  <dcterms:created xsi:type="dcterms:W3CDTF">2023-11-29T06:02:47Z</dcterms:created>
  <dcterms:modified xsi:type="dcterms:W3CDTF">2026-01-20T07:33:27Z</dcterms:modified>
</cp:coreProperties>
</file>